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Extreme 1TB/ 通信用添付ファイル/デザイナー/Force篠塚/"/>
    </mc:Choice>
  </mc:AlternateContent>
  <xr:revisionPtr revIDLastSave="0" documentId="13_ncr:1_{2C751E34-C482-7448-AF78-18D7FB47EC24}" xr6:coauthVersionLast="47" xr6:coauthVersionMax="47" xr10:uidLastSave="{00000000-0000-0000-0000-000000000000}"/>
  <bookViews>
    <workbookView xWindow="2900" yWindow="520" windowWidth="21760" windowHeight="23580" xr2:uid="{00000000-000D-0000-FFFF-FFFF00000000}"/>
  </bookViews>
  <sheets>
    <sheet name="Boards(2425)" sheetId="4" r:id="rId1"/>
    <sheet name="Accesories(2425)" sheetId="1" r:id="rId2"/>
  </sheets>
  <definedNames>
    <definedName name="_xlnm.Print_Area" localSheetId="1">'Accesories(2425)'!$A$1:$V$83</definedName>
    <definedName name="_xlnm.Print_Area" localSheetId="0">'Boards(2425)'!$B$5:$W$129</definedName>
    <definedName name="_xlnm.Print_Titles" localSheetId="0">'Boards(2425)'!$2:$4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4" l="1"/>
  <c r="F73" i="1"/>
  <c r="F77" i="1"/>
  <c r="J73" i="1"/>
  <c r="V95" i="4" l="1"/>
  <c r="X95" i="4" s="1"/>
  <c r="G95" i="4"/>
  <c r="V94" i="4"/>
  <c r="W94" i="4" s="1"/>
  <c r="G94" i="4"/>
  <c r="V93" i="4"/>
  <c r="W93" i="4" s="1"/>
  <c r="G93" i="4"/>
  <c r="V92" i="4"/>
  <c r="W92" i="4" s="1"/>
  <c r="G92" i="4"/>
  <c r="V91" i="4"/>
  <c r="X91" i="4" s="1"/>
  <c r="G91" i="4"/>
  <c r="V97" i="4"/>
  <c r="W97" i="4" s="1"/>
  <c r="V86" i="4"/>
  <c r="W86" i="4" s="1"/>
  <c r="V10" i="4"/>
  <c r="W10" i="4" s="1"/>
  <c r="V9" i="4"/>
  <c r="W9" i="4" s="1"/>
  <c r="V8" i="4"/>
  <c r="W8" i="4" s="1"/>
  <c r="X93" i="4" l="1"/>
  <c r="W91" i="4"/>
  <c r="W95" i="4"/>
  <c r="G97" i="4"/>
  <c r="G86" i="4"/>
  <c r="V45" i="4"/>
  <c r="X45" i="4" s="1"/>
  <c r="G45" i="4"/>
  <c r="V44" i="4"/>
  <c r="X44" i="4" s="1"/>
  <c r="G44" i="4"/>
  <c r="V43" i="4"/>
  <c r="X43" i="4" s="1"/>
  <c r="G43" i="4"/>
  <c r="V42" i="4"/>
  <c r="X42" i="4" s="1"/>
  <c r="G42" i="4"/>
  <c r="V30" i="4"/>
  <c r="X30" i="4" s="1"/>
  <c r="G30" i="4"/>
  <c r="V29" i="4"/>
  <c r="X29" i="4" s="1"/>
  <c r="G29" i="4"/>
  <c r="V28" i="4"/>
  <c r="X28" i="4" s="1"/>
  <c r="G28" i="4"/>
  <c r="V27" i="4"/>
  <c r="X27" i="4" s="1"/>
  <c r="G27" i="4"/>
  <c r="V26" i="4"/>
  <c r="G26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6" i="4"/>
  <c r="G90" i="4"/>
  <c r="G89" i="4"/>
  <c r="G88" i="4"/>
  <c r="G87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35" i="4"/>
  <c r="G34" i="4"/>
  <c r="G33" i="4"/>
  <c r="G32" i="4"/>
  <c r="G31" i="4"/>
  <c r="G55" i="4"/>
  <c r="G54" i="4"/>
  <c r="G53" i="4"/>
  <c r="G52" i="4"/>
  <c r="G51" i="4"/>
  <c r="G50" i="4"/>
  <c r="G49" i="4"/>
  <c r="G48" i="4"/>
  <c r="G47" i="4"/>
  <c r="G46" i="4"/>
  <c r="G41" i="4"/>
  <c r="G40" i="4"/>
  <c r="G39" i="4"/>
  <c r="G38" i="4"/>
  <c r="G37" i="4"/>
  <c r="G3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V17" i="4"/>
  <c r="X17" i="4" s="1"/>
  <c r="V16" i="4"/>
  <c r="X16" i="4" s="1"/>
  <c r="V15" i="4"/>
  <c r="X15" i="4" s="1"/>
  <c r="V14" i="4"/>
  <c r="X14" i="4" s="1"/>
  <c r="V13" i="4"/>
  <c r="V105" i="4"/>
  <c r="W105" i="4" s="1"/>
  <c r="V104" i="4"/>
  <c r="X104" i="4" s="1"/>
  <c r="V103" i="4"/>
  <c r="V102" i="4"/>
  <c r="W102" i="4" s="1"/>
  <c r="V101" i="4"/>
  <c r="W101" i="4" s="1"/>
  <c r="O48" i="1"/>
  <c r="E48" i="1"/>
  <c r="G44" i="1"/>
  <c r="G35" i="1"/>
  <c r="G32" i="1"/>
  <c r="G29" i="1"/>
  <c r="G24" i="1"/>
  <c r="G19" i="1"/>
  <c r="G15" i="1"/>
  <c r="G11" i="1"/>
  <c r="G7" i="1"/>
  <c r="V100" i="4"/>
  <c r="X100" i="4" s="1"/>
  <c r="V99" i="4"/>
  <c r="W99" i="4" s="1"/>
  <c r="V98" i="4"/>
  <c r="X98" i="4" s="1"/>
  <c r="V96" i="4"/>
  <c r="X96" i="4" s="1"/>
  <c r="V66" i="4"/>
  <c r="W66" i="4" s="1"/>
  <c r="V67" i="4"/>
  <c r="W67" i="4" s="1"/>
  <c r="V59" i="4"/>
  <c r="W59" i="4" s="1"/>
  <c r="V60" i="4"/>
  <c r="W60" i="4" s="1"/>
  <c r="V70" i="1"/>
  <c r="V69" i="1"/>
  <c r="V68" i="1"/>
  <c r="V67" i="1"/>
  <c r="V66" i="1"/>
  <c r="V65" i="1"/>
  <c r="V64" i="1"/>
  <c r="V61" i="1"/>
  <c r="V60" i="1"/>
  <c r="V59" i="1"/>
  <c r="V55" i="1"/>
  <c r="V56" i="1" s="1"/>
  <c r="L70" i="1"/>
  <c r="L71" i="1" s="1"/>
  <c r="L69" i="1"/>
  <c r="L66" i="1"/>
  <c r="L65" i="1"/>
  <c r="L64" i="1"/>
  <c r="L63" i="1"/>
  <c r="L59" i="1"/>
  <c r="L58" i="1"/>
  <c r="L57" i="1"/>
  <c r="L56" i="1"/>
  <c r="L55" i="1"/>
  <c r="L54" i="1"/>
  <c r="L53" i="1"/>
  <c r="L52" i="1"/>
  <c r="V65" i="4"/>
  <c r="W65" i="4" s="1"/>
  <c r="V68" i="4"/>
  <c r="W68" i="4" s="1"/>
  <c r="V69" i="4"/>
  <c r="W69" i="4" s="1"/>
  <c r="V32" i="4"/>
  <c r="W32" i="4" s="1"/>
  <c r="V50" i="4"/>
  <c r="W50" i="4" s="1"/>
  <c r="V49" i="4"/>
  <c r="W49" i="4" s="1"/>
  <c r="V48" i="4"/>
  <c r="X48" i="4" s="1"/>
  <c r="V47" i="4"/>
  <c r="X47" i="4" s="1"/>
  <c r="V46" i="4"/>
  <c r="W46" i="4" s="1"/>
  <c r="V37" i="4"/>
  <c r="W37" i="4" s="1"/>
  <c r="V20" i="4"/>
  <c r="W20" i="4" s="1"/>
  <c r="V108" i="4"/>
  <c r="W108" i="4" s="1"/>
  <c r="V70" i="4"/>
  <c r="W70" i="4" s="1"/>
  <c r="V54" i="4"/>
  <c r="W54" i="4" s="1"/>
  <c r="V53" i="4"/>
  <c r="W53" i="4" s="1"/>
  <c r="V52" i="4"/>
  <c r="W52" i="4" s="1"/>
  <c r="V51" i="4"/>
  <c r="W51" i="4" s="1"/>
  <c r="V62" i="4"/>
  <c r="W62" i="4" s="1"/>
  <c r="V61" i="4"/>
  <c r="W61" i="4" s="1"/>
  <c r="U119" i="4"/>
  <c r="T119" i="4"/>
  <c r="S119" i="4"/>
  <c r="R119" i="4"/>
  <c r="Q119" i="4"/>
  <c r="P119" i="4"/>
  <c r="V78" i="4"/>
  <c r="W78" i="4" s="1"/>
  <c r="V72" i="4"/>
  <c r="W72" i="4" s="1"/>
  <c r="V118" i="4"/>
  <c r="W118" i="4" s="1"/>
  <c r="V117" i="4"/>
  <c r="W117" i="4" s="1"/>
  <c r="V116" i="4"/>
  <c r="W116" i="4" s="1"/>
  <c r="V115" i="4"/>
  <c r="W115" i="4" s="1"/>
  <c r="V114" i="4"/>
  <c r="X114" i="4" s="1"/>
  <c r="V113" i="4"/>
  <c r="W113" i="4" s="1"/>
  <c r="V112" i="4"/>
  <c r="X112" i="4" s="1"/>
  <c r="V111" i="4"/>
  <c r="X111" i="4" s="1"/>
  <c r="V110" i="4"/>
  <c r="X110" i="4" s="1"/>
  <c r="V109" i="4"/>
  <c r="W109" i="4" s="1"/>
  <c r="V107" i="4"/>
  <c r="X107" i="4" s="1"/>
  <c r="V106" i="4"/>
  <c r="W106" i="4" s="1"/>
  <c r="V90" i="4"/>
  <c r="W90" i="4" s="1"/>
  <c r="V89" i="4"/>
  <c r="X89" i="4" s="1"/>
  <c r="V88" i="4"/>
  <c r="W88" i="4" s="1"/>
  <c r="V87" i="4"/>
  <c r="X87" i="4" s="1"/>
  <c r="V85" i="4"/>
  <c r="W85" i="4" s="1"/>
  <c r="V84" i="4"/>
  <c r="W84" i="4" s="1"/>
  <c r="V83" i="4"/>
  <c r="W83" i="4" s="1"/>
  <c r="V82" i="4"/>
  <c r="W82" i="4" s="1"/>
  <c r="V81" i="4"/>
  <c r="W81" i="4" s="1"/>
  <c r="V80" i="4"/>
  <c r="W80" i="4" s="1"/>
  <c r="V71" i="4"/>
  <c r="W71" i="4" s="1"/>
  <c r="V64" i="4"/>
  <c r="W64" i="4" s="1"/>
  <c r="V63" i="4"/>
  <c r="W63" i="4" s="1"/>
  <c r="V79" i="4"/>
  <c r="W79" i="4" s="1"/>
  <c r="V77" i="4"/>
  <c r="W77" i="4" s="1"/>
  <c r="V76" i="4"/>
  <c r="W76" i="4" s="1"/>
  <c r="V75" i="4"/>
  <c r="W75" i="4" s="1"/>
  <c r="V74" i="4"/>
  <c r="W74" i="4" s="1"/>
  <c r="V73" i="4"/>
  <c r="W73" i="4" s="1"/>
  <c r="V35" i="4"/>
  <c r="X35" i="4" s="1"/>
  <c r="V34" i="4"/>
  <c r="X34" i="4" s="1"/>
  <c r="V33" i="4"/>
  <c r="W33" i="4" s="1"/>
  <c r="V31" i="4"/>
  <c r="W31" i="4" s="1"/>
  <c r="V55" i="4"/>
  <c r="X55" i="4" s="1"/>
  <c r="V58" i="4"/>
  <c r="X58" i="4" s="1"/>
  <c r="V57" i="4"/>
  <c r="W57" i="4" s="1"/>
  <c r="V56" i="4"/>
  <c r="W56" i="4" s="1"/>
  <c r="V41" i="4"/>
  <c r="W41" i="4" s="1"/>
  <c r="V40" i="4"/>
  <c r="W40" i="4" s="1"/>
  <c r="V39" i="4"/>
  <c r="W39" i="4" s="1"/>
  <c r="V38" i="4"/>
  <c r="W38" i="4" s="1"/>
  <c r="V36" i="4"/>
  <c r="X36" i="4" s="1"/>
  <c r="V25" i="4"/>
  <c r="W25" i="4" s="1"/>
  <c r="V24" i="4"/>
  <c r="X24" i="4" s="1"/>
  <c r="V23" i="4"/>
  <c r="X23" i="4" s="1"/>
  <c r="V22" i="4"/>
  <c r="W22" i="4" s="1"/>
  <c r="V21" i="4"/>
  <c r="W21" i="4" s="1"/>
  <c r="V19" i="4"/>
  <c r="W19" i="4" s="1"/>
  <c r="V18" i="4"/>
  <c r="W18" i="4" s="1"/>
  <c r="V12" i="4"/>
  <c r="W12" i="4" s="1"/>
  <c r="V11" i="4"/>
  <c r="W11" i="4" s="1"/>
  <c r="V7" i="4"/>
  <c r="X7" i="4" s="1"/>
  <c r="V6" i="4"/>
  <c r="W6" i="4" s="1"/>
  <c r="V121" i="4"/>
  <c r="W121" i="4" s="1"/>
  <c r="W124" i="4" s="1"/>
  <c r="O119" i="4"/>
  <c r="N119" i="4"/>
  <c r="M119" i="4"/>
  <c r="L119" i="4"/>
  <c r="K119" i="4"/>
  <c r="J119" i="4"/>
  <c r="I119" i="4"/>
  <c r="F125" i="4" l="1"/>
  <c r="W13" i="4"/>
  <c r="F126" i="4"/>
  <c r="F127" i="4"/>
  <c r="L67" i="1"/>
  <c r="L60" i="1"/>
  <c r="J77" i="1"/>
  <c r="V62" i="1"/>
  <c r="V71" i="1"/>
  <c r="W103" i="4"/>
  <c r="X26" i="4"/>
  <c r="X80" i="4"/>
  <c r="W5" i="4"/>
  <c r="W111" i="4"/>
  <c r="X38" i="4"/>
  <c r="X53" i="4"/>
  <c r="X11" i="4"/>
  <c r="W36" i="4"/>
  <c r="W44" i="4"/>
  <c r="W89" i="4"/>
  <c r="X57" i="4"/>
  <c r="W100" i="4"/>
  <c r="X50" i="4"/>
  <c r="W42" i="4"/>
  <c r="W28" i="4"/>
  <c r="W43" i="4"/>
  <c r="W45" i="4"/>
  <c r="W26" i="4"/>
  <c r="W29" i="4"/>
  <c r="W27" i="4"/>
  <c r="W30" i="4"/>
  <c r="W107" i="4"/>
  <c r="W16" i="4"/>
  <c r="X18" i="4"/>
  <c r="X46" i="4"/>
  <c r="X105" i="4"/>
  <c r="X90" i="4"/>
  <c r="X106" i="4"/>
  <c r="W104" i="4"/>
  <c r="X56" i="4"/>
  <c r="X81" i="4"/>
  <c r="W23" i="4"/>
  <c r="W35" i="4"/>
  <c r="W110" i="4"/>
  <c r="X117" i="4"/>
  <c r="W112" i="4"/>
  <c r="X52" i="4"/>
  <c r="X12" i="4"/>
  <c r="X33" i="4"/>
  <c r="X84" i="4"/>
  <c r="X101" i="4"/>
  <c r="W15" i="4"/>
  <c r="X83" i="4"/>
  <c r="X79" i="4"/>
  <c r="W34" i="4"/>
  <c r="X32" i="4"/>
  <c r="X54" i="4"/>
  <c r="W24" i="4"/>
  <c r="W87" i="4"/>
  <c r="W58" i="4"/>
  <c r="X116" i="4"/>
  <c r="W96" i="4"/>
  <c r="W17" i="4"/>
  <c r="X73" i="4"/>
  <c r="X109" i="4"/>
  <c r="X39" i="4"/>
  <c r="X85" i="4"/>
  <c r="X115" i="4"/>
  <c r="X49" i="4"/>
  <c r="W98" i="4"/>
  <c r="X13" i="4"/>
  <c r="X62" i="4"/>
  <c r="X40" i="4"/>
  <c r="W47" i="4"/>
  <c r="W7" i="4"/>
  <c r="X113" i="4"/>
  <c r="X121" i="4"/>
  <c r="X31" i="4"/>
  <c r="X118" i="4"/>
  <c r="V119" i="4"/>
  <c r="X41" i="4"/>
  <c r="X25" i="4"/>
  <c r="W114" i="4"/>
  <c r="X102" i="4"/>
  <c r="W14" i="4"/>
  <c r="X5" i="4"/>
  <c r="X63" i="4"/>
  <c r="W55" i="4"/>
  <c r="X82" i="4"/>
  <c r="X6" i="4"/>
  <c r="X51" i="4"/>
  <c r="X88" i="4"/>
  <c r="W48" i="4"/>
  <c r="F128" i="4" l="1"/>
  <c r="W119" i="4"/>
  <c r="W123" i="4" s="1"/>
  <c r="W125" i="4" s="1"/>
  <c r="X119" i="4"/>
  <c r="W2" i="4" s="1"/>
</calcChain>
</file>

<file path=xl/sharedStrings.xml><?xml version="1.0" encoding="utf-8"?>
<sst xmlns="http://schemas.openxmlformats.org/spreadsheetml/2006/main" count="753" uniqueCount="486">
  <si>
    <t>F.Blue</t>
    <phoneticPr fontId="1"/>
  </si>
  <si>
    <t>F.Pink</t>
    <phoneticPr fontId="1"/>
  </si>
  <si>
    <t>F.Yellow</t>
    <phoneticPr fontId="1"/>
  </si>
  <si>
    <t>Black</t>
    <phoneticPr fontId="1"/>
  </si>
  <si>
    <t>貴社(店)名</t>
  </si>
  <si>
    <t>大阪市鶴見区今津中1-6-36</t>
    <phoneticPr fontId="1"/>
  </si>
  <si>
    <t>SHORT SCREW</t>
    <phoneticPr fontId="1"/>
  </si>
  <si>
    <t>M6-15.5</t>
    <phoneticPr fontId="1"/>
  </si>
  <si>
    <t>code</t>
    <phoneticPr fontId="1"/>
  </si>
  <si>
    <t>ARCH</t>
    <phoneticPr fontId="1"/>
  </si>
  <si>
    <t>(株)クリエイトアソシエイツ</t>
    <rPh sb="1" eb="2">
      <t>カブ</t>
    </rPh>
    <phoneticPr fontId="1"/>
  </si>
  <si>
    <t xml:space="preserve">〒538-0042  </t>
    <phoneticPr fontId="1"/>
  </si>
  <si>
    <t>S</t>
    <phoneticPr fontId="1"/>
  </si>
  <si>
    <t>MODEL</t>
    <phoneticPr fontId="1"/>
  </si>
  <si>
    <t>SIZE</t>
    <phoneticPr fontId="1"/>
  </si>
  <si>
    <t>CARVE/S</t>
    <phoneticPr fontId="1"/>
  </si>
  <si>
    <t>130×37 mm</t>
    <phoneticPr fontId="1"/>
  </si>
  <si>
    <t>6月</t>
  </si>
  <si>
    <t>7月</t>
  </si>
  <si>
    <t>8月</t>
  </si>
  <si>
    <t>FREESTYLE</t>
    <phoneticPr fontId="1"/>
  </si>
  <si>
    <t>HAMMER</t>
    <phoneticPr fontId="1"/>
  </si>
  <si>
    <t>S/M：135〜146cm</t>
    <phoneticPr fontId="1"/>
  </si>
  <si>
    <t>M/L：147〜156cm</t>
    <phoneticPr fontId="1"/>
  </si>
  <si>
    <t>DESPERADO</t>
    <phoneticPr fontId="1"/>
  </si>
  <si>
    <t>S：100×140 mm</t>
    <phoneticPr fontId="1"/>
  </si>
  <si>
    <t>F.Green</t>
    <phoneticPr fontId="1"/>
  </si>
  <si>
    <t>L：200×280 mm</t>
  </si>
  <si>
    <t>L：200×280 mm</t>
    <phoneticPr fontId="1"/>
  </si>
  <si>
    <t>Force 57</t>
  </si>
  <si>
    <t>月別小計</t>
  </si>
  <si>
    <t>■STICKER</t>
    <phoneticPr fontId="1"/>
  </si>
  <si>
    <t>9月</t>
  </si>
  <si>
    <t>10月</t>
  </si>
  <si>
    <t>11月</t>
  </si>
  <si>
    <t>12月</t>
  </si>
  <si>
    <t>1月</t>
    <phoneticPr fontId="1"/>
  </si>
  <si>
    <t>2月</t>
    <phoneticPr fontId="1"/>
  </si>
  <si>
    <t>3月</t>
    <phoneticPr fontId="1"/>
  </si>
  <si>
    <t>小計</t>
    <rPh sb="0" eb="2">
      <t>ショウケイ</t>
    </rPh>
    <phoneticPr fontId="1"/>
  </si>
  <si>
    <t>Single Camber</t>
  </si>
  <si>
    <t>Valio Camber</t>
  </si>
  <si>
    <t>CARVE/L</t>
    <phoneticPr fontId="1"/>
  </si>
  <si>
    <t>260×74 mm</t>
    <phoneticPr fontId="1"/>
  </si>
  <si>
    <t>(株)クリエイトアソシエイツ</t>
    <rPh sb="0" eb="14">
      <t>カブクリ</t>
    </rPh>
    <phoneticPr fontId="1"/>
  </si>
  <si>
    <t>〒538-0042  大阪市鶴見区今津中1-6-36</t>
    <rPh sb="11" eb="20">
      <t>オオサカシツルミクイマヅナカ</t>
    </rPh>
    <phoneticPr fontId="1"/>
  </si>
  <si>
    <t>M</t>
  </si>
  <si>
    <t>L</t>
  </si>
  <si>
    <t>XL</t>
  </si>
  <si>
    <t>COLOR</t>
    <phoneticPr fontId="1"/>
  </si>
  <si>
    <t>CARVE/XL</t>
    <phoneticPr fontId="1"/>
  </si>
  <si>
    <t>520×148 mm</t>
    <phoneticPr fontId="1"/>
  </si>
  <si>
    <t>M</t>
    <phoneticPr fontId="1"/>
  </si>
  <si>
    <t>L</t>
    <phoneticPr fontId="1"/>
  </si>
  <si>
    <t>XL</t>
    <phoneticPr fontId="1"/>
  </si>
  <si>
    <t>02</t>
    <phoneticPr fontId="1"/>
  </si>
  <si>
    <t>03</t>
    <phoneticPr fontId="1"/>
  </si>
  <si>
    <t>04</t>
    <phoneticPr fontId="1"/>
  </si>
  <si>
    <t>ボード</t>
    <phoneticPr fontId="1"/>
  </si>
  <si>
    <t>←基準掛率で表示されます</t>
    <rPh sb="1" eb="5">
      <t>キジュンカケリツ</t>
    </rPh>
    <rPh sb="6" eb="8">
      <t>ヒョウジ</t>
    </rPh>
    <phoneticPr fontId="1"/>
  </si>
  <si>
    <t>アクセ</t>
    <phoneticPr fontId="1"/>
  </si>
  <si>
    <t>ご注文額(基準掛率)</t>
    <rPh sb="5" eb="9">
      <t>キジュンカケリツ</t>
    </rPh>
    <phoneticPr fontId="1"/>
  </si>
  <si>
    <t>㊞</t>
    <phoneticPr fontId="1"/>
  </si>
  <si>
    <t>400×43 mm</t>
    <phoneticPr fontId="1"/>
  </si>
  <si>
    <t>White</t>
    <phoneticPr fontId="1"/>
  </si>
  <si>
    <t>05</t>
    <phoneticPr fontId="1"/>
  </si>
  <si>
    <t>御担当名</t>
  </si>
  <si>
    <t>㊞</t>
  </si>
  <si>
    <t>ブラック (03)</t>
    <phoneticPr fontId="1"/>
  </si>
  <si>
    <t>コバルトブルー (25)</t>
    <phoneticPr fontId="1"/>
  </si>
  <si>
    <t>■S/S   T SHIRTS</t>
    <phoneticPr fontId="1"/>
  </si>
  <si>
    <t>S</t>
    <phoneticPr fontId="1"/>
  </si>
  <si>
    <t>001</t>
    <phoneticPr fontId="1"/>
  </si>
  <si>
    <t>■DRY COOL FAST L/S T</t>
    <phoneticPr fontId="1"/>
  </si>
  <si>
    <t>Poliester100%</t>
    <phoneticPr fontId="1"/>
  </si>
  <si>
    <t>Active Camber</t>
  </si>
  <si>
    <t>4月</t>
    <rPh sb="1" eb="2">
      <t>ツキ</t>
    </rPh>
    <phoneticPr fontId="1"/>
  </si>
  <si>
    <t>5月</t>
    <rPh sb="1" eb="2">
      <t>ツキ</t>
    </rPh>
    <phoneticPr fontId="1"/>
  </si>
  <si>
    <t>Engineering</t>
    <phoneticPr fontId="1"/>
  </si>
  <si>
    <t>納品金額</t>
    <rPh sb="0" eb="4">
      <t>ノウヒンキンガク</t>
    </rPh>
    <phoneticPr fontId="1"/>
  </si>
  <si>
    <t>ご注文金額</t>
    <rPh sb="3" eb="5">
      <t>キンガク</t>
    </rPh>
    <phoneticPr fontId="1"/>
  </si>
  <si>
    <t>←ボリュームDIS後の金額です</t>
    <rPh sb="9" eb="10">
      <t>ゴ</t>
    </rPh>
    <rPh sb="11" eb="13">
      <t>キンガク</t>
    </rPh>
    <phoneticPr fontId="1"/>
  </si>
  <si>
    <t>MODEL</t>
  </si>
  <si>
    <t>Force 62</t>
  </si>
  <si>
    <t>Epic 51</t>
    <phoneticPr fontId="1"/>
  </si>
  <si>
    <t>Epic 57</t>
    <phoneticPr fontId="1"/>
  </si>
  <si>
    <t>Single Camber</t>
    <phoneticPr fontId="1"/>
  </si>
  <si>
    <t>S-LowCamber</t>
    <phoneticPr fontId="1"/>
  </si>
  <si>
    <t>Camber</t>
    <phoneticPr fontId="1"/>
  </si>
  <si>
    <t>金額
(基準掛率)</t>
    <rPh sb="4" eb="8">
      <t>キジュンカケリツ</t>
    </rPh>
    <phoneticPr fontId="1"/>
  </si>
  <si>
    <t>WT/BK(2枚セット)</t>
    <rPh sb="7" eb="8">
      <t>マイ</t>
    </rPh>
    <phoneticPr fontId="1"/>
  </si>
  <si>
    <t>SIZE</t>
  </si>
  <si>
    <t>Epic 54</t>
    <phoneticPr fontId="1"/>
  </si>
  <si>
    <t>TEL.06-6965-0012</t>
    <phoneticPr fontId="1"/>
  </si>
  <si>
    <t>TEL.06-6965-0012</t>
    <phoneticPr fontId="1"/>
  </si>
  <si>
    <t>Tycoon 57</t>
    <phoneticPr fontId="1"/>
  </si>
  <si>
    <t>Tycoon 62</t>
    <phoneticPr fontId="1"/>
  </si>
  <si>
    <t>Tycoon 67</t>
    <phoneticPr fontId="1"/>
  </si>
  <si>
    <t>基準
掛率</t>
    <rPh sb="0" eb="5">
      <t>キジュンカケリツ</t>
    </rPh>
    <phoneticPr fontId="1"/>
  </si>
  <si>
    <t>Tycoon 63 Type-S</t>
    <phoneticPr fontId="1"/>
  </si>
  <si>
    <t>300</t>
    <phoneticPr fontId="1"/>
  </si>
  <si>
    <t>■L/S   T SHIRTS</t>
    <phoneticPr fontId="1"/>
  </si>
  <si>
    <t>税込定価表示→</t>
    <rPh sb="2" eb="4">
      <t>テイカ</t>
    </rPh>
    <phoneticPr fontId="1"/>
  </si>
  <si>
    <t>002</t>
    <phoneticPr fontId="1"/>
  </si>
  <si>
    <t>003</t>
    <phoneticPr fontId="1"/>
  </si>
  <si>
    <t>Desperado mini</t>
    <phoneticPr fontId="1"/>
  </si>
  <si>
    <t>Desperado micro</t>
    <phoneticPr fontId="1"/>
  </si>
  <si>
    <t>ヘビーウエイトT</t>
    <phoneticPr fontId="1"/>
  </si>
  <si>
    <t>GRAY</t>
    <phoneticPr fontId="1"/>
  </si>
  <si>
    <t>120×120 mm</t>
    <phoneticPr fontId="1"/>
  </si>
  <si>
    <t>30×100 mm</t>
    <phoneticPr fontId="1"/>
  </si>
  <si>
    <t>10枚セット</t>
    <rPh sb="2" eb="3">
      <t>マイ</t>
    </rPh>
    <phoneticPr fontId="1"/>
  </si>
  <si>
    <t>M：144×200 mm</t>
    <phoneticPr fontId="1"/>
  </si>
  <si>
    <t>Epic 48</t>
    <phoneticPr fontId="1"/>
  </si>
  <si>
    <t>Epic 34</t>
    <phoneticPr fontId="1"/>
  </si>
  <si>
    <t>Epic 38</t>
    <phoneticPr fontId="1"/>
  </si>
  <si>
    <t>Epic 44</t>
    <phoneticPr fontId="1"/>
  </si>
  <si>
    <t>Single Camber</t>
    <phoneticPr fontId="1"/>
  </si>
  <si>
    <t>Single Camber</t>
    <phoneticPr fontId="1"/>
  </si>
  <si>
    <t>Desperado III_Ti Type-R</t>
    <phoneticPr fontId="1"/>
  </si>
  <si>
    <t>Desperado IIIw_Ti Type-R</t>
    <phoneticPr fontId="1"/>
  </si>
  <si>
    <t>Desperado IV_Ti Type-R</t>
    <phoneticPr fontId="1"/>
  </si>
  <si>
    <t>008</t>
  </si>
  <si>
    <t>009</t>
  </si>
  <si>
    <t>010</t>
  </si>
  <si>
    <t>Whiteのみ</t>
    <phoneticPr fontId="1"/>
  </si>
  <si>
    <t>5枚セット</t>
    <rPh sb="1" eb="2">
      <t>マイ</t>
    </rPh>
    <phoneticPr fontId="1"/>
  </si>
  <si>
    <t>5枚セット</t>
    <phoneticPr fontId="1"/>
  </si>
  <si>
    <t>60％掛発注価格</t>
    <rPh sb="3" eb="4">
      <t>カ</t>
    </rPh>
    <rPh sb="4" eb="6">
      <t>ハッチュウ</t>
    </rPh>
    <rPh sb="6" eb="8">
      <t>カカク</t>
    </rPh>
    <phoneticPr fontId="1"/>
  </si>
  <si>
    <t>004</t>
    <phoneticPr fontId="1"/>
  </si>
  <si>
    <t>005</t>
    <phoneticPr fontId="1"/>
  </si>
  <si>
    <t>006</t>
    <phoneticPr fontId="1"/>
  </si>
  <si>
    <t>007</t>
    <phoneticPr fontId="1"/>
  </si>
  <si>
    <t>008</t>
    <phoneticPr fontId="1"/>
  </si>
  <si>
    <t>012</t>
    <phoneticPr fontId="1"/>
  </si>
  <si>
    <t>014</t>
    <phoneticPr fontId="1"/>
  </si>
  <si>
    <t>018</t>
    <phoneticPr fontId="1"/>
  </si>
  <si>
    <t>01</t>
    <phoneticPr fontId="1"/>
  </si>
  <si>
    <t>019</t>
    <phoneticPr fontId="1"/>
  </si>
  <si>
    <t>021</t>
    <phoneticPr fontId="1"/>
  </si>
  <si>
    <t>022</t>
    <phoneticPr fontId="1"/>
  </si>
  <si>
    <t>29</t>
    <phoneticPr fontId="1"/>
  </si>
  <si>
    <t>31</t>
    <phoneticPr fontId="1"/>
  </si>
  <si>
    <t>Desperado IVw_Ti Type-R</t>
    <phoneticPr fontId="1"/>
  </si>
  <si>
    <t>Valio Camber</t>
    <phoneticPr fontId="1"/>
  </si>
  <si>
    <t>Desperado Vw_Ti Type-R</t>
    <phoneticPr fontId="1"/>
  </si>
  <si>
    <t>Desperado VIw_Ti Type-R</t>
    <phoneticPr fontId="1"/>
  </si>
  <si>
    <t>4x4</t>
  </si>
  <si>
    <t>4x4</t>
    <phoneticPr fontId="1"/>
  </si>
  <si>
    <t>ALLFLEX</t>
    <phoneticPr fontId="1"/>
  </si>
  <si>
    <t>001</t>
  </si>
  <si>
    <t>002</t>
  </si>
  <si>
    <t>003</t>
  </si>
  <si>
    <t>004</t>
  </si>
  <si>
    <t>005</t>
  </si>
  <si>
    <t>006</t>
  </si>
  <si>
    <t>007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</si>
  <si>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</si>
  <si>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</si>
  <si>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</si>
  <si>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</si>
  <si>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</si>
  <si>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</si>
  <si>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</si>
  <si>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</si>
  <si>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</si>
  <si>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</si>
  <si>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</si>
  <si>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</si>
  <si>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</si>
  <si>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</si>
  <si>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</si>
  <si>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</si>
  <si>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</si>
  <si>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</si>
  <si>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</si>
  <si>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</si>
  <si>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</si>
  <si>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</si>
  <si>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</si>
  <si>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</si>
  <si>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</si>
  <si>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</si>
  <si>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</si>
  <si>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</si>
  <si>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</si>
  <si>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</si>
  <si>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</si>
  <si>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</si>
  <si>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</si>
  <si>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</si>
  <si>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</si>
  <si>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</si>
  <si>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</si>
  <si>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</si>
  <si>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</si>
  <si>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</si>
  <si>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</si>
  <si>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</si>
  <si>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</si>
  <si>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</si>
  <si>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</si>
  <si>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</si>
  <si>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</si>
  <si>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</si>
  <si>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</si>
  <si>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</si>
  <si>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</si>
  <si>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</si>
  <si>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■ZIP UP PARKA</t>
    <phoneticPr fontId="1"/>
  </si>
  <si>
    <t>White x2枚</t>
    <rPh sb="8" eb="9">
      <t>マイ</t>
    </rPh>
    <phoneticPr fontId="1"/>
  </si>
  <si>
    <t>Black x1枚</t>
    <phoneticPr fontId="1"/>
  </si>
  <si>
    <t>280×30 mm
【WT x 2,  BK x1】</t>
    <phoneticPr fontId="1"/>
  </si>
  <si>
    <t>LOGO 【XL】</t>
    <phoneticPr fontId="1"/>
  </si>
  <si>
    <t>LOGO 【M】
3枚セット</t>
    <rPh sb="10" eb="11">
      <t>マイセット</t>
    </rPh>
    <phoneticPr fontId="1"/>
  </si>
  <si>
    <t>White x1枚</t>
    <rPh sb="8" eb="9">
      <t>マイ</t>
    </rPh>
    <phoneticPr fontId="1"/>
  </si>
  <si>
    <t>White x2枚</t>
    <phoneticPr fontId="1"/>
  </si>
  <si>
    <t>White x3枚</t>
    <phoneticPr fontId="1"/>
  </si>
  <si>
    <t>Black</t>
  </si>
  <si>
    <t>ALPINE</t>
    <phoneticPr fontId="1"/>
  </si>
  <si>
    <t>M：146〜157cm</t>
    <phoneticPr fontId="1"/>
  </si>
  <si>
    <t>L：158〜178cm</t>
    <phoneticPr fontId="1"/>
  </si>
  <si>
    <t>L：170〜190cm</t>
    <phoneticPr fontId="1"/>
  </si>
  <si>
    <t>M：155〜170cm</t>
    <phoneticPr fontId="1"/>
  </si>
  <si>
    <t>■SOLE GUARD</t>
    <phoneticPr fontId="1"/>
  </si>
  <si>
    <t>Lovebuzz 57【ROC】</t>
    <phoneticPr fontId="1"/>
  </si>
  <si>
    <t>Lovebuzz 57【CAM】</t>
    <phoneticPr fontId="1"/>
  </si>
  <si>
    <t>Powder Rocker</t>
    <phoneticPr fontId="1"/>
  </si>
  <si>
    <t>Rocker</t>
    <phoneticPr fontId="1"/>
  </si>
  <si>
    <t>ladies</t>
    <phoneticPr fontId="1"/>
  </si>
  <si>
    <t>Desperado IIIn_Ti Type-R</t>
    <phoneticPr fontId="1"/>
  </si>
  <si>
    <t>094</t>
  </si>
  <si>
    <t>095</t>
  </si>
  <si>
    <t>096</t>
  </si>
  <si>
    <t>mens</t>
    <phoneticPr fontId="1"/>
  </si>
  <si>
    <t>Desperado VIIw_Ti Type-R</t>
    <phoneticPr fontId="1"/>
  </si>
  <si>
    <t>ヘビーウエイトロングT</t>
    <phoneticPr fontId="1"/>
  </si>
  <si>
    <t>■Bonded Hoodie</t>
    <phoneticPr fontId="1"/>
  </si>
  <si>
    <t>Bonde</t>
    <phoneticPr fontId="1"/>
  </si>
  <si>
    <t>FRONT ZIP</t>
    <phoneticPr fontId="1"/>
  </si>
  <si>
    <t>010</t>
    <phoneticPr fontId="1"/>
  </si>
  <si>
    <t>グレー（23）</t>
    <phoneticPr fontId="1"/>
  </si>
  <si>
    <t>200</t>
    <phoneticPr fontId="1"/>
  </si>
  <si>
    <t>201</t>
    <phoneticPr fontId="1"/>
  </si>
  <si>
    <t>202</t>
    <phoneticPr fontId="1"/>
  </si>
  <si>
    <t>203</t>
    <phoneticPr fontId="1"/>
  </si>
  <si>
    <t>204</t>
    <phoneticPr fontId="1"/>
  </si>
  <si>
    <t>205</t>
    <phoneticPr fontId="1"/>
  </si>
  <si>
    <t>Quadra 57</t>
  </si>
  <si>
    <t>Quadra 63</t>
  </si>
  <si>
    <t>Quadra 72</t>
  </si>
  <si>
    <t>Quadra 78</t>
  </si>
  <si>
    <t>ドライシルキーT</t>
    <phoneticPr fontId="1"/>
  </si>
  <si>
    <t>バーガンディ（29）</t>
    <phoneticPr fontId="1"/>
  </si>
  <si>
    <t>013</t>
    <phoneticPr fontId="1"/>
  </si>
  <si>
    <t>015</t>
    <phoneticPr fontId="1"/>
  </si>
  <si>
    <t>016</t>
    <phoneticPr fontId="1"/>
  </si>
  <si>
    <t>017</t>
    <phoneticPr fontId="1"/>
  </si>
  <si>
    <t>020</t>
    <phoneticPr fontId="1"/>
  </si>
  <si>
    <t>Epic 41</t>
    <phoneticPr fontId="1"/>
  </si>
  <si>
    <t>SHRED 40</t>
  </si>
  <si>
    <t>SHRED 44</t>
  </si>
  <si>
    <t>SHRED 48</t>
  </si>
  <si>
    <t>SHRED 51</t>
  </si>
  <si>
    <t>SHRED 54</t>
  </si>
  <si>
    <t>RPM 38</t>
  </si>
  <si>
    <t>RPM 42</t>
  </si>
  <si>
    <t>RPM 46</t>
  </si>
  <si>
    <t>RPM 48</t>
  </si>
  <si>
    <t>RPM 52</t>
  </si>
  <si>
    <t>MACH 46</t>
  </si>
  <si>
    <t>MACH 51</t>
  </si>
  <si>
    <t>MACH 54</t>
  </si>
  <si>
    <t>MACH 55w</t>
  </si>
  <si>
    <t>MACH 58</t>
  </si>
  <si>
    <t>MACH 60w</t>
  </si>
  <si>
    <t>MACH 63w</t>
  </si>
  <si>
    <t>Quadra 85</t>
    <phoneticPr fontId="1"/>
  </si>
  <si>
    <t>Tycoon 85 Type-S</t>
    <phoneticPr fontId="1"/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</si>
  <si>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</si>
  <si>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</si>
  <si>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</si>
  <si>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</si>
  <si>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</si>
  <si>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</si>
  <si>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</si>
  <si>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</si>
  <si>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</si>
  <si>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</si>
  <si>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</si>
  <si>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</si>
  <si>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</si>
  <si>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</si>
  <si>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</si>
  <si>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</si>
  <si>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</si>
  <si>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</si>
  <si>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</si>
  <si>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</si>
  <si>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</si>
  <si>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</si>
  <si>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</si>
  <si>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</si>
  <si>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</si>
  <si>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</si>
  <si>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</si>
  <si>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</si>
  <si>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</si>
  <si>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</si>
  <si>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4x4+AFX</t>
    <phoneticPr fontId="1"/>
  </si>
  <si>
    <t>SCRIPT</t>
    <phoneticPr fontId="1"/>
  </si>
  <si>
    <t>M：154〜161cm</t>
    <phoneticPr fontId="1"/>
  </si>
  <si>
    <t>L：161〜172cm</t>
    <phoneticPr fontId="1"/>
  </si>
  <si>
    <t>■PLATE CASE</t>
    <phoneticPr fontId="1"/>
  </si>
  <si>
    <t>PLATE CASE</t>
    <phoneticPr fontId="1"/>
  </si>
  <si>
    <t>Grey</t>
    <phoneticPr fontId="1"/>
  </si>
  <si>
    <t>206</t>
    <phoneticPr fontId="1"/>
  </si>
  <si>
    <t>207</t>
    <phoneticPr fontId="1"/>
  </si>
  <si>
    <t>023</t>
    <phoneticPr fontId="1"/>
  </si>
  <si>
    <t>208</t>
    <phoneticPr fontId="1"/>
  </si>
  <si>
    <t>ライダー注文用</t>
    <rPh sb="4" eb="6">
      <t xml:space="preserve">チュウモｎ </t>
    </rPh>
    <rPh sb="6" eb="7">
      <t xml:space="preserve">ヨウ </t>
    </rPh>
    <phoneticPr fontId="1"/>
  </si>
  <si>
    <t>税込表示→</t>
    <phoneticPr fontId="1"/>
  </si>
  <si>
    <t>Lovebuzz 48</t>
  </si>
  <si>
    <t>Lovebuzz 52</t>
  </si>
  <si>
    <t>Lovebuzz 56</t>
  </si>
  <si>
    <t>Lovebuzz 58</t>
  </si>
  <si>
    <t>Lovebuzz 62</t>
  </si>
  <si>
    <t>MACH 54 ver.C</t>
  </si>
  <si>
    <t>MACH 55w ver.C</t>
  </si>
  <si>
    <t>VERSION</t>
    <phoneticPr fontId="1"/>
  </si>
  <si>
    <t>120〜150</t>
    <phoneticPr fontId="1"/>
  </si>
  <si>
    <t>130〜150</t>
    <phoneticPr fontId="1"/>
  </si>
  <si>
    <t>XS</t>
    <phoneticPr fontId="1"/>
  </si>
  <si>
    <t>Rib Watch</t>
    <phoneticPr fontId="1"/>
  </si>
  <si>
    <t>■BEANIE</t>
    <phoneticPr fontId="1"/>
  </si>
  <si>
    <t>BLK</t>
    <phoneticPr fontId="1"/>
  </si>
  <si>
    <t>ORG</t>
    <phoneticPr fontId="1"/>
  </si>
  <si>
    <t>RED</t>
    <phoneticPr fontId="1"/>
  </si>
  <si>
    <t>CCL</t>
    <phoneticPr fontId="1"/>
  </si>
  <si>
    <t>High gauge</t>
    <phoneticPr fontId="1"/>
  </si>
  <si>
    <t>GRY</t>
    <phoneticPr fontId="1"/>
  </si>
  <si>
    <t>LGY</t>
    <phoneticPr fontId="1"/>
  </si>
  <si>
    <t>KNIT HAMMER</t>
  </si>
  <si>
    <t>KNIT HAMMER</t>
    <phoneticPr fontId="1"/>
  </si>
  <si>
    <t>ALL IN ONE</t>
    <phoneticPr fontId="1"/>
  </si>
  <si>
    <t>KHK</t>
    <phoneticPr fontId="1"/>
  </si>
  <si>
    <t>BUR</t>
    <phoneticPr fontId="1"/>
  </si>
  <si>
    <t>16</t>
    <phoneticPr fontId="1"/>
  </si>
  <si>
    <t>23</t>
    <phoneticPr fontId="1"/>
  </si>
  <si>
    <t>26</t>
    <phoneticPr fontId="1"/>
  </si>
  <si>
    <t>024</t>
    <phoneticPr fontId="1"/>
  </si>
  <si>
    <t>025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</si>
  <si>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</si>
  <si>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</si>
  <si>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</si>
  <si>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</si>
  <si>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Gulwing W Camber</t>
  </si>
  <si>
    <t>Gulwing W Camber</t>
    <phoneticPr fontId="1"/>
  </si>
  <si>
    <t>043</t>
  </si>
  <si>
    <t>097</t>
  </si>
  <si>
    <t>098</t>
  </si>
  <si>
    <t>099</t>
  </si>
  <si>
    <t>100</t>
  </si>
  <si>
    <t>101</t>
  </si>
  <si>
    <t>102</t>
  </si>
  <si>
    <t>103</t>
  </si>
  <si>
    <t>ALLFLEX</t>
  </si>
  <si>
    <t>Force 67</t>
    <phoneticPr fontId="1"/>
  </si>
  <si>
    <t>PRODIGY 46.5</t>
  </si>
  <si>
    <t>PRODIGY 51.5</t>
  </si>
  <si>
    <t>PRODIGY 51.5w</t>
  </si>
  <si>
    <t>PRODIGY 53.5</t>
  </si>
  <si>
    <t>PRODIGY 55.5</t>
  </si>
  <si>
    <t>PRODIGY 55.5w</t>
  </si>
  <si>
    <t>PRODIGY 57.5</t>
  </si>
  <si>
    <t>PRODIGY 57.5w</t>
  </si>
  <si>
    <t>TRICKSTICK iz 38</t>
  </si>
  <si>
    <t>TRICKSTICK iz 41</t>
  </si>
  <si>
    <t>TRICKSTICK iz 44</t>
  </si>
  <si>
    <t>TRICKSTICK iz 48</t>
  </si>
  <si>
    <t>TRICKSTICK iz 51</t>
  </si>
  <si>
    <t>TRICKSTICK iz 54</t>
  </si>
  <si>
    <t>FAX⇒06-6965-0040</t>
    <phoneticPr fontId="1"/>
  </si>
  <si>
    <t>アーリー</t>
    <phoneticPr fontId="1"/>
  </si>
  <si>
    <t>TYPOS</t>
    <phoneticPr fontId="1"/>
  </si>
  <si>
    <t>GRAY TYPO</t>
    <phoneticPr fontId="1"/>
  </si>
  <si>
    <t>スモーキーグリーン (37)</t>
    <phoneticPr fontId="1"/>
  </si>
  <si>
    <t>サンドベージュ (39)</t>
    <phoneticPr fontId="1"/>
  </si>
  <si>
    <t xml:space="preserve">24/25 Gray Snowboards ORDER SHEET-1  (BOARDS) </t>
    <phoneticPr fontId="1"/>
  </si>
  <si>
    <t>GENIUS 40</t>
  </si>
  <si>
    <t>GENIUS 44</t>
  </si>
  <si>
    <t>GENIUS 49</t>
  </si>
  <si>
    <t>GENIUS 52</t>
  </si>
  <si>
    <t>GENIUS 55</t>
  </si>
  <si>
    <t>GENIUS HV 40</t>
  </si>
  <si>
    <t>GENIUS HV 44</t>
  </si>
  <si>
    <t>GENIUS HV 49</t>
  </si>
  <si>
    <t>GENIUS HV 52</t>
  </si>
  <si>
    <t>Hybrid Camber</t>
  </si>
  <si>
    <t>Cub-X 104【HILL】</t>
    <phoneticPr fontId="1"/>
  </si>
  <si>
    <t>Cub-X 114【HILL】</t>
    <phoneticPr fontId="1"/>
  </si>
  <si>
    <t>Cub-X 124【HILL】</t>
    <phoneticPr fontId="1"/>
  </si>
  <si>
    <t>Cub-X 132【HILL】</t>
    <phoneticPr fontId="1"/>
  </si>
  <si>
    <t>Cub-X 136【HILL】</t>
    <phoneticPr fontId="1"/>
  </si>
  <si>
    <t>Cub-X 104【BLOCK】</t>
    <phoneticPr fontId="1"/>
  </si>
  <si>
    <t>Cub-X 114【BLOCK】</t>
    <phoneticPr fontId="1"/>
  </si>
  <si>
    <t>Cub-X 124【BLOCK】</t>
    <phoneticPr fontId="1"/>
  </si>
  <si>
    <t>Cub-X 132【BLOCK】</t>
    <phoneticPr fontId="1"/>
  </si>
  <si>
    <t>Cub-X 136【BLOCK】</t>
    <phoneticPr fontId="1"/>
  </si>
  <si>
    <t>DESPERADO I _Ti【iz】</t>
  </si>
  <si>
    <t>DESPERADO IIn_Ti【iz】</t>
  </si>
  <si>
    <t>DESPERADO II_Ti【iz】</t>
  </si>
  <si>
    <t>DESPERADO IIw_Ti【iz】</t>
  </si>
  <si>
    <t>DESPERADO III_Ti【iz】</t>
  </si>
  <si>
    <t>DESPERADO IV_Ti【iz】</t>
  </si>
  <si>
    <t>DESPERADO VwTi【iz】</t>
  </si>
  <si>
    <t>QUADRA II 58</t>
  </si>
  <si>
    <t>QUADRA II 64</t>
  </si>
  <si>
    <t>QUADRA II 78</t>
  </si>
  <si>
    <t>QUADRA II 80</t>
  </si>
  <si>
    <t>QUADRA II 89</t>
  </si>
  <si>
    <t>Kids</t>
  </si>
  <si>
    <t>Wide version</t>
  </si>
  <si>
    <t>104</t>
  </si>
  <si>
    <t>105</t>
  </si>
  <si>
    <t>106</t>
  </si>
  <si>
    <t>107</t>
  </si>
  <si>
    <t>108</t>
  </si>
  <si>
    <t>109</t>
  </si>
  <si>
    <t>110</t>
    <phoneticPr fontId="1"/>
  </si>
  <si>
    <t>111</t>
    <phoneticPr fontId="1"/>
  </si>
  <si>
    <t>112</t>
    <phoneticPr fontId="1"/>
  </si>
  <si>
    <t>113</t>
    <phoneticPr fontId="1"/>
  </si>
  <si>
    <t>114</t>
    <phoneticPr fontId="1"/>
  </si>
  <si>
    <t>DELIGHT 48【magenta】</t>
  </si>
  <si>
    <t>DELIGHT 53n【magenta】</t>
  </si>
  <si>
    <t>DELIGHT 58【magenta】</t>
  </si>
  <si>
    <t>DELIGHT 62【magenta】</t>
  </si>
  <si>
    <t>DELIGHT 53n【ultramarine】</t>
  </si>
  <si>
    <t>DELIGHT 54【ultramarine】</t>
  </si>
  <si>
    <t>DELIGHT 58【ultramarine】</t>
  </si>
  <si>
    <t>DELIGHT 62【ultramarine】</t>
  </si>
  <si>
    <t>DELIGHT 48【ultramarine】</t>
    <phoneticPr fontId="1"/>
  </si>
  <si>
    <t>ultramarine</t>
  </si>
  <si>
    <t>ultramarine</t>
    <phoneticPr fontId="1"/>
  </si>
  <si>
    <t>DELIGHT 54【magenta】</t>
    <phoneticPr fontId="1"/>
  </si>
  <si>
    <t>magenta</t>
  </si>
  <si>
    <t>magenta</t>
    <phoneticPr fontId="1"/>
  </si>
  <si>
    <t>ボード掛率(海外製)</t>
    <rPh sb="3" eb="5">
      <t>カケリツ</t>
    </rPh>
    <rPh sb="6" eb="9">
      <t xml:space="preserve">カイガイセイ </t>
    </rPh>
    <phoneticPr fontId="1"/>
  </si>
  <si>
    <t>ボード掛率(国産)</t>
    <rPh sb="3" eb="5">
      <t>カケリツ</t>
    </rPh>
    <rPh sb="6" eb="8">
      <t xml:space="preserve">コクサｎ </t>
    </rPh>
    <phoneticPr fontId="1"/>
  </si>
  <si>
    <t>24/25 Gray Snowboards ORDER SHEET-2  (ACCESSORIES)</t>
    <phoneticPr fontId="1"/>
  </si>
  <si>
    <t>G TYPO</t>
    <phoneticPr fontId="1"/>
  </si>
  <si>
    <t>DRY COOL</t>
    <phoneticPr fontId="1"/>
  </si>
  <si>
    <t>INSPIRATIONS</t>
    <phoneticPr fontId="1"/>
  </si>
  <si>
    <t>キャメル（23）</t>
    <phoneticPr fontId="1"/>
  </si>
  <si>
    <t>税抜</t>
    <rPh sb="0" eb="2">
      <t xml:space="preserve">ゼイヌキ </t>
    </rPh>
    <phoneticPr fontId="1"/>
  </si>
  <si>
    <t>税抜</t>
    <phoneticPr fontId="1"/>
  </si>
  <si>
    <t>サンド（20）</t>
    <phoneticPr fontId="1"/>
  </si>
  <si>
    <t>アイビー (12)</t>
    <phoneticPr fontId="1"/>
  </si>
  <si>
    <t>セージ (13)</t>
    <phoneticPr fontId="1"/>
  </si>
  <si>
    <t>スレート (46)</t>
    <phoneticPr fontId="1"/>
  </si>
  <si>
    <t>サックス（05）</t>
    <phoneticPr fontId="1"/>
  </si>
  <si>
    <t>ターコイズ (17)</t>
    <phoneticPr fontId="1"/>
  </si>
  <si>
    <t>オレンジ（04）</t>
    <phoneticPr fontId="1"/>
  </si>
  <si>
    <t>ガンメタル (47)</t>
    <phoneticPr fontId="1"/>
  </si>
  <si>
    <t>ナチュラル (48)</t>
    <phoneticPr fontId="1"/>
  </si>
  <si>
    <t>ライトオリーブ(49)</t>
    <phoneticPr fontId="1"/>
  </si>
  <si>
    <t>エメラルド (50)</t>
    <phoneticPr fontId="1"/>
  </si>
  <si>
    <t>ネイビー (15)</t>
    <phoneticPr fontId="1"/>
  </si>
  <si>
    <t>ストーンブルー (51)</t>
    <phoneticPr fontId="1"/>
  </si>
  <si>
    <t>DESPERADO IIIw_Ti【iz】</t>
    <phoneticPr fontId="1"/>
  </si>
  <si>
    <t>85x180 mm</t>
    <phoneticPr fontId="1"/>
  </si>
  <si>
    <t>120x90 mm</t>
    <phoneticPr fontId="1"/>
  </si>
  <si>
    <t>DESPERADO IVw_Ti【iz】</t>
    <phoneticPr fontId="1"/>
  </si>
  <si>
    <t>Hybrid Camber</t>
    <phoneticPr fontId="1"/>
  </si>
  <si>
    <t>Kids/Youth</t>
  </si>
  <si>
    <t>Kids/Youth</t>
    <phoneticPr fontId="1"/>
  </si>
  <si>
    <t>ladies</t>
  </si>
  <si>
    <t>mens</t>
  </si>
  <si>
    <r>
      <rPr>
        <sz val="11"/>
        <color rgb="FF000000"/>
        <rFont val="ＭＳ Ｐゴシック"/>
        <family val="2"/>
        <charset val="128"/>
        <scheme val="minor"/>
      </rPr>
      <t>上代</t>
    </r>
    <r>
      <rPr>
        <sz val="8"/>
        <color rgb="FF000000"/>
        <rFont val="ＭＳ Ｐゴシック"/>
        <family val="2"/>
        <charset val="128"/>
        <scheme val="minor"/>
      </rPr>
      <t xml:space="preserve">
(本体価格)</t>
    </r>
    <rPh sb="0" eb="2">
      <t>ジョウダイ</t>
    </rPh>
    <rPh sb="4" eb="8">
      <t>ホンタイカカク</t>
    </rPh>
    <phoneticPr fontId="1"/>
  </si>
  <si>
    <r>
      <t>上代</t>
    </r>
    <r>
      <rPr>
        <sz val="8"/>
        <color rgb="FF000000"/>
        <rFont val="ＭＳ Ｐゴシック"/>
        <family val="2"/>
        <charset val="128"/>
        <scheme val="minor"/>
      </rPr>
      <t xml:space="preserve">
(税込価格)</t>
    </r>
    <phoneticPr fontId="1"/>
  </si>
  <si>
    <t>FAX⇨⇨⇨06-6965-0040</t>
    <phoneticPr fontId="1"/>
  </si>
  <si>
    <t>Made by OGASAKA</t>
    <phoneticPr fontId="1"/>
  </si>
  <si>
    <t>Made by ActGear</t>
    <phoneticPr fontId="1"/>
  </si>
  <si>
    <t>TTL</t>
    <phoneticPr fontId="1"/>
  </si>
  <si>
    <t>Made by Taiwan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</si>
</sst>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#,##0_ ;[Red]\-#,##0\ "/>
    <numFmt numFmtId="177" formatCode="#,###"/>
    <numFmt numFmtId="178" formatCode="&quot;\&quot;#,##0;[Red]&quot;\&quot;#,##0"/>
    <numFmt numFmtId="179" formatCode="#"/>
    <numFmt numFmtId="180" formatCode="####"/>
    <numFmt numFmtId="181" formatCode="&quot;\&quot;#,###"/>
    <numFmt numFmtId="182" formatCode="&quot;¥&quot;#,##0_);\(&quot;¥&quot;#,##0\)"/>
    <numFmt numFmtId="183" formatCode="#,##0;[Red]#,##0"/>
    <numFmt numFmtId="184" formatCode="###"/>
    <numFmt numFmtId="185" formatCode="#,###;\-#,###"/>
    <numFmt numFmtId="186" formatCode="&quot;¥&quot;#,###"/>
  </numFmts>
  <fonts count="53">
    <font>
      <sz val="12"/>
      <name val="Osaka"/>
      <charset val="128"/>
    </font>
    <font>
      <sz val="6"/>
      <name val="Osaka"/>
      <family val="3"/>
      <charset val="128"/>
    </font>
    <font>
      <sz val="9"/>
      <color indexed="8"/>
      <name val="Geneva"/>
      <family val="3"/>
    </font>
    <font>
      <u/>
      <sz val="12"/>
      <color theme="10"/>
      <name val="Osaka"/>
      <family val="2"/>
      <charset val="128"/>
    </font>
    <font>
      <u/>
      <sz val="12"/>
      <color theme="11"/>
      <name val="Osaka"/>
      <family val="2"/>
      <charset val="128"/>
    </font>
    <font>
      <sz val="12"/>
      <name val="Osaka"/>
      <family val="2"/>
      <charset val="128"/>
    </font>
    <font>
      <sz val="14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2"/>
      <charset val="128"/>
      <scheme val="minor"/>
    </font>
    <font>
      <sz val="9"/>
      <color indexed="8"/>
      <name val="ＭＳ Ｐゴシック"/>
      <family val="2"/>
      <charset val="128"/>
      <scheme val="minor"/>
    </font>
    <font>
      <sz val="8"/>
      <color indexed="8"/>
      <name val="ＭＳ Ｐゴシック"/>
      <family val="2"/>
      <charset val="128"/>
      <scheme val="minor"/>
    </font>
    <font>
      <b/>
      <sz val="18"/>
      <color indexed="8"/>
      <name val="ＭＳ Ｐゴシック"/>
      <family val="2"/>
      <charset val="128"/>
      <scheme val="minor"/>
    </font>
    <font>
      <b/>
      <sz val="9"/>
      <color indexed="8"/>
      <name val="ＭＳ Ｐゴシック"/>
      <family val="2"/>
      <charset val="128"/>
      <scheme val="minor"/>
    </font>
    <font>
      <b/>
      <sz val="8"/>
      <color indexed="8"/>
      <name val="ＭＳ Ｐゴシック"/>
      <family val="2"/>
      <charset val="128"/>
      <scheme val="minor"/>
    </font>
    <font>
      <sz val="14"/>
      <color indexed="8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b/>
      <sz val="9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sz val="10"/>
      <color indexed="8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8"/>
      <color rgb="FF000000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b/>
      <sz val="14"/>
      <color indexed="8"/>
      <name val="ＭＳ Ｐゴシック"/>
      <family val="2"/>
      <charset val="128"/>
      <scheme val="minor"/>
    </font>
    <font>
      <b/>
      <sz val="10"/>
      <color indexed="8"/>
      <name val="ＭＳ Ｐゴシック"/>
      <family val="2"/>
      <charset val="128"/>
      <scheme val="minor"/>
    </font>
    <font>
      <b/>
      <sz val="12"/>
      <color indexed="8"/>
      <name val="ＭＳ Ｐゴシック"/>
      <family val="2"/>
      <charset val="128"/>
      <scheme val="minor"/>
    </font>
    <font>
      <b/>
      <sz val="13"/>
      <color indexed="8"/>
      <name val="ＭＳ Ｐゴシック"/>
      <family val="2"/>
      <charset val="128"/>
      <scheme val="minor"/>
    </font>
    <font>
      <sz val="18"/>
      <color indexed="8"/>
      <name val="ＭＳ Ｐゴシック"/>
      <family val="2"/>
      <charset val="128"/>
      <scheme val="minor"/>
    </font>
    <font>
      <b/>
      <sz val="16"/>
      <color indexed="8"/>
      <name val="ＭＳ Ｐゴシック"/>
      <family val="2"/>
      <charset val="128"/>
      <scheme val="minor"/>
    </font>
    <font>
      <b/>
      <sz val="18"/>
      <name val="ＭＳ Ｐゴシック"/>
      <family val="2"/>
      <charset val="128"/>
      <scheme val="minor"/>
    </font>
    <font>
      <sz val="10"/>
      <color indexed="12"/>
      <name val="ＭＳ Ｐゴシック"/>
      <family val="2"/>
      <charset val="128"/>
      <scheme val="minor"/>
    </font>
    <font>
      <b/>
      <sz val="9"/>
      <color theme="1" tint="4.9989318521683403E-2"/>
      <name val="ＭＳ Ｐゴシック"/>
      <family val="2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indexed="9"/>
      <name val="ＭＳ Ｐゴシック"/>
      <family val="2"/>
      <charset val="128"/>
      <scheme val="minor"/>
    </font>
    <font>
      <sz val="7"/>
      <color indexed="8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indexed="12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6"/>
      <color indexed="8"/>
      <name val="ＭＳ Ｐゴシック"/>
      <family val="2"/>
      <charset val="128"/>
      <scheme val="minor"/>
    </font>
    <font>
      <b/>
      <sz val="24"/>
      <color indexed="8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1"/>
      <color indexed="8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2"/>
      <color indexed="10"/>
      <name val="ＭＳ Ｐゴシック"/>
      <family val="2"/>
      <charset val="128"/>
      <scheme val="minor"/>
    </font>
    <font>
      <sz val="22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ADBD4"/>
        <bgColor indexed="64"/>
      </patternFill>
    </fill>
    <fill>
      <patternFill patternType="solid">
        <fgColor rgb="FFC3B5AD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rgb="FF929292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DEAC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rgb="FFF0E09B"/>
        <bgColor indexed="64"/>
      </patternFill>
    </fill>
    <fill>
      <patternFill patternType="solid">
        <fgColor rgb="FF89AB7A"/>
        <bgColor indexed="64"/>
      </patternFill>
    </fill>
    <fill>
      <patternFill patternType="solid">
        <fgColor rgb="FF7D99AC"/>
        <bgColor indexed="64"/>
      </patternFill>
    </fill>
    <fill>
      <patternFill patternType="solid">
        <fgColor rgb="FFAF865D"/>
        <bgColor indexed="64"/>
      </patternFill>
    </fill>
    <fill>
      <patternFill patternType="solid">
        <fgColor rgb="FFBAFF6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/>
      <diagonal/>
    </border>
  </borders>
  <cellStyleXfs count="757">
    <xf numFmtId="0" fontId="0" fillId="0" borderId="0"/>
    <xf numFmtId="0" fontId="2" fillId="0" borderId="0" applyNumberFormat="0" applyFont="0" applyFill="0" applyBorder="0" applyAlignment="0" applyProtection="0">
      <alignment vertical="justify" textRotation="18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6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0" fillId="0" borderId="0" xfId="1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6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84" fontId="6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" fontId="11" fillId="0" borderId="34" xfId="1" applyNumberFormat="1" applyFont="1" applyFill="1" applyBorder="1" applyAlignment="1" applyProtection="1">
      <alignment horizontal="center" vertical="center"/>
    </xf>
    <xf numFmtId="49" fontId="10" fillId="0" borderId="35" xfId="1" applyNumberFormat="1" applyFont="1" applyFill="1" applyBorder="1" applyAlignment="1" applyProtection="1">
      <alignment horizontal="center" vertical="center"/>
    </xf>
    <xf numFmtId="49" fontId="21" fillId="0" borderId="35" xfId="1" applyNumberFormat="1" applyFont="1" applyFill="1" applyBorder="1" applyAlignment="1" applyProtection="1">
      <alignment horizontal="center" vertical="center"/>
    </xf>
    <xf numFmtId="1" fontId="22" fillId="0" borderId="32" xfId="1" applyNumberFormat="1" applyFont="1" applyFill="1" applyBorder="1" applyAlignment="1" applyProtection="1">
      <alignment horizontal="center" vertical="center" wrapText="1"/>
    </xf>
    <xf numFmtId="1" fontId="22" fillId="0" borderId="49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176" fontId="26" fillId="0" borderId="3" xfId="1" applyNumberFormat="1" applyFont="1" applyFill="1" applyBorder="1" applyAlignment="1" applyProtection="1">
      <alignment horizontal="center" vertical="center" wrapText="1"/>
    </xf>
    <xf numFmtId="176" fontId="8" fillId="0" borderId="23" xfId="1" applyNumberFormat="1" applyFont="1" applyFill="1" applyBorder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49" fontId="11" fillId="0" borderId="55" xfId="1" applyNumberFormat="1" applyFont="1" applyFill="1" applyBorder="1" applyAlignment="1" applyProtection="1">
      <alignment horizontal="center" vertical="center"/>
    </xf>
    <xf numFmtId="0" fontId="21" fillId="0" borderId="39" xfId="1" applyFont="1" applyFill="1" applyBorder="1" applyAlignment="1" applyProtection="1">
      <alignment vertical="center"/>
    </xf>
    <xf numFmtId="0" fontId="11" fillId="0" borderId="39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left" vertical="center"/>
    </xf>
    <xf numFmtId="183" fontId="21" fillId="0" borderId="29" xfId="1" applyNumberFormat="1" applyFont="1" applyFill="1" applyBorder="1" applyAlignment="1" applyProtection="1">
      <alignment horizontal="right" vertical="center"/>
    </xf>
    <xf numFmtId="183" fontId="21" fillId="0" borderId="47" xfId="1" applyNumberFormat="1" applyFont="1" applyFill="1" applyBorder="1" applyAlignment="1" applyProtection="1">
      <alignment horizontal="right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/>
    </xf>
    <xf numFmtId="177" fontId="19" fillId="0" borderId="6" xfId="1" applyNumberFormat="1" applyFont="1" applyFill="1" applyBorder="1" applyAlignment="1" applyProtection="1">
      <alignment horizontal="center" vertical="center"/>
    </xf>
    <xf numFmtId="177" fontId="8" fillId="0" borderId="6" xfId="1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Alignment="1">
      <alignment horizontal="right" vertical="center"/>
    </xf>
    <xf numFmtId="49" fontId="11" fillId="0" borderId="58" xfId="1" applyNumberFormat="1" applyFont="1" applyFill="1" applyBorder="1" applyAlignment="1" applyProtection="1">
      <alignment horizontal="center" vertical="center"/>
    </xf>
    <xf numFmtId="0" fontId="21" fillId="0" borderId="40" xfId="1" applyFont="1" applyFill="1" applyBorder="1" applyAlignment="1" applyProtection="1">
      <alignment vertical="center"/>
    </xf>
    <xf numFmtId="0" fontId="11" fillId="0" borderId="40" xfId="1" applyFont="1" applyFill="1" applyBorder="1" applyAlignment="1" applyProtection="1">
      <alignment horizontal="center" vertical="center"/>
    </xf>
    <xf numFmtId="0" fontId="11" fillId="0" borderId="40" xfId="1" applyFont="1" applyFill="1" applyBorder="1" applyAlignment="1" applyProtection="1">
      <alignment horizontal="left" vertical="center"/>
    </xf>
    <xf numFmtId="183" fontId="21" fillId="0" borderId="24" xfId="1" applyNumberFormat="1" applyFont="1" applyFill="1" applyBorder="1" applyAlignment="1" applyProtection="1">
      <alignment horizontal="right" vertical="center"/>
    </xf>
    <xf numFmtId="183" fontId="21" fillId="0" borderId="48" xfId="1" applyNumberFormat="1" applyFont="1" applyFill="1" applyBorder="1" applyAlignment="1" applyProtection="1">
      <alignment horizontal="right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177" fontId="19" fillId="0" borderId="7" xfId="1" applyNumberFormat="1" applyFont="1" applyFill="1" applyBorder="1" applyAlignment="1" applyProtection="1">
      <alignment horizontal="center" vertical="center"/>
    </xf>
    <xf numFmtId="177" fontId="8" fillId="0" borderId="7" xfId="1" applyNumberFormat="1" applyFont="1" applyFill="1" applyBorder="1" applyAlignment="1" applyProtection="1">
      <alignment horizontal="right" vertical="center"/>
    </xf>
    <xf numFmtId="49" fontId="11" fillId="0" borderId="25" xfId="1" applyNumberFormat="1" applyFont="1" applyFill="1" applyBorder="1" applyAlignment="1" applyProtection="1">
      <alignment horizontal="center" vertical="center"/>
    </xf>
    <xf numFmtId="49" fontId="21" fillId="0" borderId="41" xfId="1" applyNumberFormat="1" applyFont="1" applyFill="1" applyBorder="1" applyAlignment="1" applyProtection="1">
      <alignment vertical="center"/>
    </xf>
    <xf numFmtId="49" fontId="11" fillId="0" borderId="41" xfId="1" applyNumberFormat="1" applyFont="1" applyFill="1" applyBorder="1" applyAlignment="1" applyProtection="1">
      <alignment horizontal="center" vertical="center"/>
    </xf>
    <xf numFmtId="49" fontId="11" fillId="0" borderId="41" xfId="1" applyNumberFormat="1" applyFont="1" applyFill="1" applyBorder="1" applyAlignment="1" applyProtection="1">
      <alignment horizontal="left" vertical="center"/>
    </xf>
    <xf numFmtId="183" fontId="21" fillId="0" borderId="25" xfId="1" applyNumberFormat="1" applyFont="1" applyFill="1" applyBorder="1" applyAlignment="1" applyProtection="1">
      <alignment horizontal="right" vertical="center"/>
    </xf>
    <xf numFmtId="183" fontId="21" fillId="0" borderId="46" xfId="1" applyNumberFormat="1" applyFont="1" applyFill="1" applyBorder="1" applyAlignment="1" applyProtection="1">
      <alignment horizontal="right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center" vertical="center"/>
    </xf>
    <xf numFmtId="177" fontId="19" fillId="0" borderId="10" xfId="1" applyNumberFormat="1" applyFont="1" applyFill="1" applyBorder="1" applyAlignment="1" applyProtection="1">
      <alignment horizontal="center" vertical="center"/>
    </xf>
    <xf numFmtId="177" fontId="8" fillId="0" borderId="10" xfId="1" applyNumberFormat="1" applyFont="1" applyFill="1" applyBorder="1" applyAlignment="1" applyProtection="1">
      <alignment horizontal="right" vertical="center"/>
    </xf>
    <xf numFmtId="49" fontId="11" fillId="0" borderId="29" xfId="1" applyNumberFormat="1" applyFont="1" applyFill="1" applyBorder="1" applyAlignment="1" applyProtection="1">
      <alignment horizontal="center" vertical="center"/>
    </xf>
    <xf numFmtId="49" fontId="21" fillId="0" borderId="39" xfId="1" applyNumberFormat="1" applyFont="1" applyFill="1" applyBorder="1" applyAlignment="1" applyProtection="1">
      <alignment vertical="center"/>
    </xf>
    <xf numFmtId="49" fontId="11" fillId="0" borderId="39" xfId="1" applyNumberFormat="1" applyFont="1" applyFill="1" applyBorder="1" applyAlignment="1" applyProtection="1">
      <alignment horizontal="center" vertical="center"/>
    </xf>
    <xf numFmtId="49" fontId="11" fillId="0" borderId="39" xfId="1" applyNumberFormat="1" applyFont="1" applyFill="1" applyBorder="1" applyAlignment="1" applyProtection="1">
      <alignment horizontal="left" vertical="center"/>
    </xf>
    <xf numFmtId="0" fontId="8" fillId="0" borderId="4" xfId="1" quotePrefix="1" applyNumberFormat="1" applyFont="1" applyFill="1" applyBorder="1" applyAlignment="1" applyProtection="1">
      <alignment horizontal="center" vertical="center"/>
    </xf>
    <xf numFmtId="0" fontId="8" fillId="0" borderId="5" xfId="1" quotePrefix="1" applyNumberFormat="1" applyFont="1" applyFill="1" applyBorder="1" applyAlignment="1" applyProtection="1">
      <alignment horizontal="center" vertical="center"/>
    </xf>
    <xf numFmtId="49" fontId="11" fillId="0" borderId="40" xfId="1" applyNumberFormat="1" applyFont="1" applyFill="1" applyBorder="1" applyAlignment="1" applyProtection="1">
      <alignment horizontal="left" vertical="center"/>
    </xf>
    <xf numFmtId="49" fontId="21" fillId="0" borderId="40" xfId="1" applyNumberFormat="1" applyFont="1" applyFill="1" applyBorder="1" applyAlignment="1" applyProtection="1">
      <alignment vertical="center"/>
    </xf>
    <xf numFmtId="49" fontId="11" fillId="0" borderId="40" xfId="1" applyNumberFormat="1" applyFont="1" applyFill="1" applyBorder="1" applyAlignment="1" applyProtection="1">
      <alignment horizontal="center" vertical="center"/>
    </xf>
    <xf numFmtId="49" fontId="11" fillId="0" borderId="59" xfId="1" applyNumberFormat="1" applyFont="1" applyFill="1" applyBorder="1" applyAlignment="1" applyProtection="1">
      <alignment horizontal="center" vertical="center"/>
    </xf>
    <xf numFmtId="49" fontId="21" fillId="0" borderId="61" xfId="1" applyNumberFormat="1" applyFont="1" applyFill="1" applyBorder="1" applyAlignment="1" applyProtection="1">
      <alignment vertical="center"/>
    </xf>
    <xf numFmtId="49" fontId="11" fillId="0" borderId="61" xfId="1" applyNumberFormat="1" applyFont="1" applyFill="1" applyBorder="1" applyAlignment="1" applyProtection="1">
      <alignment horizontal="center" vertical="center"/>
    </xf>
    <xf numFmtId="49" fontId="11" fillId="0" borderId="24" xfId="1" applyNumberFormat="1" applyFont="1" applyFill="1" applyBorder="1" applyAlignment="1" applyProtection="1">
      <alignment horizontal="center" vertical="center"/>
    </xf>
    <xf numFmtId="49" fontId="21" fillId="0" borderId="8" xfId="1" applyNumberFormat="1" applyFont="1" applyFill="1" applyBorder="1" applyAlignment="1" applyProtection="1">
      <alignment vertical="center"/>
    </xf>
    <xf numFmtId="49" fontId="11" fillId="0" borderId="8" xfId="1" applyNumberFormat="1" applyFont="1" applyFill="1" applyBorder="1" applyAlignment="1" applyProtection="1">
      <alignment horizontal="center" vertical="center"/>
    </xf>
    <xf numFmtId="49" fontId="21" fillId="0" borderId="11" xfId="1" applyNumberFormat="1" applyFont="1" applyFill="1" applyBorder="1" applyAlignment="1" applyProtection="1">
      <alignment vertical="center"/>
    </xf>
    <xf numFmtId="49" fontId="11" fillId="0" borderId="11" xfId="1" applyNumberFormat="1" applyFont="1" applyFill="1" applyBorder="1" applyAlignment="1" applyProtection="1">
      <alignment horizontal="center" vertical="center"/>
    </xf>
    <xf numFmtId="0" fontId="8" fillId="0" borderId="8" xfId="1" quotePrefix="1" applyNumberFormat="1" applyFont="1" applyFill="1" applyBorder="1" applyAlignment="1" applyProtection="1">
      <alignment horizontal="center" vertical="center"/>
    </xf>
    <xf numFmtId="0" fontId="8" fillId="0" borderId="9" xfId="1" quotePrefix="1" applyNumberFormat="1" applyFont="1" applyFill="1" applyBorder="1" applyAlignment="1" applyProtection="1">
      <alignment horizontal="center" vertical="center"/>
    </xf>
    <xf numFmtId="0" fontId="8" fillId="0" borderId="11" xfId="1" quotePrefix="1" applyNumberFormat="1" applyFont="1" applyFill="1" applyBorder="1" applyAlignment="1" applyProtection="1">
      <alignment horizontal="center" vertical="center"/>
    </xf>
    <xf numFmtId="0" fontId="8" fillId="0" borderId="12" xfId="1" quotePrefix="1" applyNumberFormat="1" applyFont="1" applyFill="1" applyBorder="1" applyAlignment="1" applyProtection="1">
      <alignment horizontal="center" vertical="center"/>
    </xf>
    <xf numFmtId="49" fontId="11" fillId="0" borderId="62" xfId="1" applyNumberFormat="1" applyFont="1" applyFill="1" applyBorder="1" applyAlignment="1" applyProtection="1">
      <alignment horizontal="center" vertical="center"/>
    </xf>
    <xf numFmtId="0" fontId="8" fillId="0" borderId="27" xfId="1" applyNumberFormat="1" applyFont="1" applyFill="1" applyBorder="1" applyAlignment="1" applyProtection="1">
      <alignment horizontal="center" vertical="center"/>
    </xf>
    <xf numFmtId="0" fontId="8" fillId="0" borderId="28" xfId="1" applyNumberFormat="1" applyFont="1" applyFill="1" applyBorder="1" applyAlignment="1" applyProtection="1">
      <alignment horizontal="center" vertical="center"/>
    </xf>
    <xf numFmtId="177" fontId="19" fillId="0" borderId="26" xfId="1" applyNumberFormat="1" applyFont="1" applyFill="1" applyBorder="1" applyAlignment="1" applyProtection="1">
      <alignment horizontal="center"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0" fontId="21" fillId="0" borderId="4" xfId="1" applyFont="1" applyFill="1" applyBorder="1" applyAlignment="1" applyProtection="1">
      <alignment vertical="center"/>
    </xf>
    <xf numFmtId="49" fontId="21" fillId="0" borderId="42" xfId="1" applyNumberFormat="1" applyFont="1" applyFill="1" applyBorder="1" applyAlignment="1" applyProtection="1">
      <alignment vertical="center"/>
    </xf>
    <xf numFmtId="49" fontId="11" fillId="0" borderId="42" xfId="1" applyNumberFormat="1" applyFont="1" applyFill="1" applyBorder="1" applyAlignment="1" applyProtection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/>
    </xf>
    <xf numFmtId="49" fontId="11" fillId="0" borderId="51" xfId="1" applyNumberFormat="1" applyFont="1" applyFill="1" applyBorder="1" applyAlignment="1" applyProtection="1">
      <alignment horizontal="center" vertical="center"/>
    </xf>
    <xf numFmtId="0" fontId="21" fillId="0" borderId="52" xfId="1" applyFont="1" applyFill="1" applyBorder="1" applyAlignment="1" applyProtection="1">
      <alignment vertical="center"/>
    </xf>
    <xf numFmtId="0" fontId="11" fillId="0" borderId="52" xfId="1" applyFont="1" applyFill="1" applyBorder="1" applyAlignment="1" applyProtection="1">
      <alignment horizontal="center" vertical="center"/>
    </xf>
    <xf numFmtId="0" fontId="11" fillId="0" borderId="52" xfId="1" applyFont="1" applyFill="1" applyBorder="1" applyAlignment="1" applyProtection="1">
      <alignment horizontal="left" vertical="center"/>
    </xf>
    <xf numFmtId="183" fontId="21" fillId="0" borderId="66" xfId="1" applyNumberFormat="1" applyFont="1" applyFill="1" applyBorder="1" applyAlignment="1" applyProtection="1">
      <alignment horizontal="right" vertical="center"/>
    </xf>
    <xf numFmtId="183" fontId="21" fillId="0" borderId="54" xfId="1" applyNumberFormat="1" applyFont="1" applyFill="1" applyBorder="1" applyAlignment="1" applyProtection="1">
      <alignment horizontal="right" vertical="center"/>
    </xf>
    <xf numFmtId="0" fontId="8" fillId="0" borderId="61" xfId="1" applyNumberFormat="1" applyFont="1" applyFill="1" applyBorder="1" applyAlignment="1" applyProtection="1">
      <alignment horizontal="center" vertical="center"/>
    </xf>
    <xf numFmtId="0" fontId="8" fillId="0" borderId="61" xfId="1" quotePrefix="1" applyNumberFormat="1" applyFont="1" applyFill="1" applyBorder="1" applyAlignment="1" applyProtection="1">
      <alignment horizontal="center" vertical="center"/>
    </xf>
    <xf numFmtId="0" fontId="8" fillId="0" borderId="65" xfId="1" quotePrefix="1" applyNumberFormat="1" applyFont="1" applyFill="1" applyBorder="1" applyAlignment="1" applyProtection="1">
      <alignment horizontal="center" vertical="center"/>
    </xf>
    <xf numFmtId="177" fontId="19" fillId="0" borderId="50" xfId="1" applyNumberFormat="1" applyFont="1" applyFill="1" applyBorder="1" applyAlignment="1" applyProtection="1">
      <alignment horizontal="center" vertical="center"/>
    </xf>
    <xf numFmtId="177" fontId="8" fillId="0" borderId="50" xfId="1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1" fillId="0" borderId="38" xfId="1" applyNumberFormat="1" applyFont="1" applyFill="1" applyBorder="1" applyAlignment="1" applyProtection="1">
      <alignment horizontal="center" vertical="center"/>
    </xf>
    <xf numFmtId="0" fontId="21" fillId="0" borderId="56" xfId="1" applyFont="1" applyFill="1" applyBorder="1" applyAlignment="1" applyProtection="1">
      <alignment vertical="center"/>
    </xf>
    <xf numFmtId="0" fontId="11" fillId="0" borderId="56" xfId="1" applyFont="1" applyFill="1" applyBorder="1" applyAlignment="1" applyProtection="1">
      <alignment horizontal="center" vertical="center"/>
    </xf>
    <xf numFmtId="0" fontId="11" fillId="0" borderId="56" xfId="1" applyFont="1" applyFill="1" applyBorder="1" applyAlignment="1" applyProtection="1">
      <alignment horizontal="left" vertical="center"/>
    </xf>
    <xf numFmtId="183" fontId="21" fillId="0" borderId="33" xfId="1" applyNumberFormat="1" applyFont="1" applyFill="1" applyBorder="1" applyAlignment="1" applyProtection="1">
      <alignment horizontal="right" vertical="center"/>
    </xf>
    <xf numFmtId="183" fontId="21" fillId="0" borderId="18" xfId="1" applyNumberFormat="1" applyFont="1" applyFill="1" applyBorder="1" applyAlignment="1" applyProtection="1">
      <alignment horizontal="right" vertical="center"/>
    </xf>
    <xf numFmtId="0" fontId="8" fillId="0" borderId="63" xfId="1" applyNumberFormat="1" applyFont="1" applyFill="1" applyBorder="1" applyAlignment="1" applyProtection="1">
      <alignment horizontal="center" vertical="center"/>
    </xf>
    <xf numFmtId="0" fontId="8" fillId="0" borderId="63" xfId="1" quotePrefix="1" applyNumberFormat="1" applyFont="1" applyFill="1" applyBorder="1" applyAlignment="1" applyProtection="1">
      <alignment horizontal="center" vertical="center"/>
    </xf>
    <xf numFmtId="0" fontId="8" fillId="0" borderId="64" xfId="1" quotePrefix="1" applyNumberFormat="1" applyFont="1" applyFill="1" applyBorder="1" applyAlignment="1" applyProtection="1">
      <alignment horizontal="center" vertical="center"/>
    </xf>
    <xf numFmtId="177" fontId="19" fillId="0" borderId="68" xfId="1" applyNumberFormat="1" applyFont="1" applyFill="1" applyBorder="1" applyAlignment="1" applyProtection="1">
      <alignment horizontal="center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0" fontId="11" fillId="0" borderId="52" xfId="1" applyFont="1" applyFill="1" applyBorder="1" applyAlignment="1" applyProtection="1">
      <alignment vertical="center"/>
    </xf>
    <xf numFmtId="0" fontId="11" fillId="0" borderId="39" xfId="1" applyFont="1" applyFill="1" applyBorder="1" applyAlignment="1" applyProtection="1">
      <alignment vertical="center"/>
    </xf>
    <xf numFmtId="0" fontId="11" fillId="0" borderId="40" xfId="1" applyFont="1" applyFill="1" applyBorder="1" applyAlignment="1" applyProtection="1">
      <alignment vertical="center"/>
    </xf>
    <xf numFmtId="0" fontId="11" fillId="0" borderId="42" xfId="1" applyFont="1" applyFill="1" applyBorder="1" applyAlignment="1" applyProtection="1">
      <alignment vertical="center"/>
    </xf>
    <xf numFmtId="0" fontId="11" fillId="0" borderId="42" xfId="1" applyFont="1" applyFill="1" applyBorder="1" applyAlignment="1" applyProtection="1">
      <alignment horizontal="center" vertical="center"/>
    </xf>
    <xf numFmtId="0" fontId="11" fillId="0" borderId="42" xfId="1" applyFont="1" applyFill="1" applyBorder="1" applyAlignment="1" applyProtection="1">
      <alignment horizontal="left" vertical="center"/>
    </xf>
    <xf numFmtId="183" fontId="21" fillId="0" borderId="30" xfId="1" applyNumberFormat="1" applyFont="1" applyFill="1" applyBorder="1" applyAlignment="1" applyProtection="1">
      <alignment horizontal="right" vertical="center"/>
    </xf>
    <xf numFmtId="183" fontId="21" fillId="0" borderId="74" xfId="1" applyNumberFormat="1" applyFont="1" applyFill="1" applyBorder="1" applyAlignment="1" applyProtection="1">
      <alignment horizontal="right" vertical="center"/>
    </xf>
    <xf numFmtId="0" fontId="8" fillId="0" borderId="27" xfId="1" quotePrefix="1" applyNumberFormat="1" applyFont="1" applyFill="1" applyBorder="1" applyAlignment="1" applyProtection="1">
      <alignment horizontal="center" vertical="center"/>
    </xf>
    <xf numFmtId="0" fontId="8" fillId="0" borderId="28" xfId="1" quotePrefix="1" applyNumberFormat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vertical="center"/>
    </xf>
    <xf numFmtId="0" fontId="11" fillId="0" borderId="41" xfId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horizontal="left" vertical="center"/>
    </xf>
    <xf numFmtId="49" fontId="11" fillId="0" borderId="30" xfId="1" applyNumberFormat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vertical="center"/>
    </xf>
    <xf numFmtId="0" fontId="21" fillId="0" borderId="41" xfId="1" applyFont="1" applyFill="1" applyBorder="1" applyAlignment="1" applyProtection="1">
      <alignment vertical="center"/>
    </xf>
    <xf numFmtId="49" fontId="21" fillId="0" borderId="4" xfId="1" applyNumberFormat="1" applyFont="1" applyFill="1" applyBorder="1" applyAlignment="1" applyProtection="1">
      <alignment vertical="center"/>
    </xf>
    <xf numFmtId="49" fontId="11" fillId="0" borderId="4" xfId="1" applyNumberFormat="1" applyFont="1" applyFill="1" applyBorder="1" applyAlignment="1" applyProtection="1">
      <alignment horizontal="center" vertical="center"/>
    </xf>
    <xf numFmtId="49" fontId="28" fillId="0" borderId="34" xfId="0" applyNumberFormat="1" applyFont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182" fontId="29" fillId="0" borderId="36" xfId="0" applyNumberFormat="1" applyFont="1" applyBorder="1" applyAlignment="1">
      <alignment horizontal="right" vertical="center"/>
    </xf>
    <xf numFmtId="177" fontId="19" fillId="0" borderId="1" xfId="1" applyNumberFormat="1" applyFont="1" applyFill="1" applyBorder="1" applyAlignment="1" applyProtection="1">
      <alignment horizontal="center" vertical="center"/>
    </xf>
    <xf numFmtId="177" fontId="19" fillId="0" borderId="2" xfId="1" applyNumberFormat="1" applyFont="1" applyFill="1" applyBorder="1" applyAlignment="1" applyProtection="1">
      <alignment horizontal="center" vertical="center"/>
    </xf>
    <xf numFmtId="177" fontId="19" fillId="0" borderId="3" xfId="1" applyNumberFormat="1" applyFont="1" applyFill="1" applyBorder="1" applyAlignment="1" applyProtection="1">
      <alignment horizontal="center" vertical="center"/>
    </xf>
    <xf numFmtId="177" fontId="19" fillId="0" borderId="3" xfId="1" applyNumberFormat="1" applyFont="1" applyFill="1" applyBorder="1" applyAlignment="1" applyProtection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182" fontId="29" fillId="0" borderId="0" xfId="0" applyNumberFormat="1" applyFont="1" applyAlignment="1">
      <alignment horizontal="right" vertical="center"/>
    </xf>
    <xf numFmtId="0" fontId="19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49" fontId="11" fillId="0" borderId="32" xfId="1" applyNumberFormat="1" applyFont="1" applyFill="1" applyBorder="1" applyAlignment="1" applyProtection="1">
      <alignment horizontal="center" vertical="center"/>
    </xf>
    <xf numFmtId="49" fontId="21" fillId="0" borderId="1" xfId="1" applyNumberFormat="1" applyFont="1" applyFill="1" applyBorder="1" applyAlignment="1" applyProtection="1">
      <alignment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49" fontId="12" fillId="0" borderId="35" xfId="1" applyNumberFormat="1" applyFont="1" applyFill="1" applyBorder="1" applyAlignment="1" applyProtection="1">
      <alignment horizontal="left" vertical="center"/>
    </xf>
    <xf numFmtId="183" fontId="21" fillId="0" borderId="32" xfId="1" applyNumberFormat="1" applyFont="1" applyFill="1" applyBorder="1" applyAlignment="1" applyProtection="1">
      <alignment horizontal="right" vertical="center"/>
    </xf>
    <xf numFmtId="183" fontId="21" fillId="0" borderId="2" xfId="1" applyNumberFormat="1" applyFont="1" applyFill="1" applyBorder="1" applyAlignment="1" applyProtection="1">
      <alignment horizontal="right" vertical="center"/>
    </xf>
    <xf numFmtId="0" fontId="8" fillId="0" borderId="1" xfId="1" quotePrefix="1" applyNumberFormat="1" applyFont="1" applyFill="1" applyBorder="1" applyAlignment="1" applyProtection="1">
      <alignment horizontal="center" vertical="center"/>
    </xf>
    <xf numFmtId="0" fontId="8" fillId="0" borderId="2" xfId="1" quotePrefix="1" applyNumberFormat="1" applyFont="1" applyFill="1" applyBorder="1" applyAlignment="1" applyProtection="1">
      <alignment horizontal="center" vertical="center"/>
    </xf>
    <xf numFmtId="177" fontId="8" fillId="0" borderId="3" xfId="1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83" fontId="7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83" fontId="7" fillId="0" borderId="16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183" fontId="7" fillId="4" borderId="3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/>
    </xf>
    <xf numFmtId="183" fontId="7" fillId="2" borderId="3" xfId="0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21" fillId="0" borderId="17" xfId="0" applyNumberFormat="1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right" vertical="center"/>
    </xf>
    <xf numFmtId="6" fontId="12" fillId="0" borderId="49" xfId="0" applyNumberFormat="1" applyFont="1" applyBorder="1" applyAlignment="1">
      <alignment horizontal="right" vertical="center"/>
    </xf>
    <xf numFmtId="0" fontId="29" fillId="0" borderId="3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85" fontId="12" fillId="8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3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9" fillId="15" borderId="73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9" fillId="0" borderId="36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6" fontId="12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85" fontId="12" fillId="10" borderId="0" xfId="0" applyNumberFormat="1" applyFont="1" applyFill="1" applyAlignment="1">
      <alignment horizontal="right" vertical="center"/>
    </xf>
    <xf numFmtId="49" fontId="35" fillId="0" borderId="8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6" fontId="12" fillId="0" borderId="15" xfId="0" applyNumberFormat="1" applyFont="1" applyBorder="1" applyAlignment="1">
      <alignment horizontal="right" vertical="center"/>
    </xf>
    <xf numFmtId="178" fontId="12" fillId="0" borderId="36" xfId="0" applyNumberFormat="1" applyFont="1" applyBorder="1" applyAlignment="1">
      <alignment vertical="center"/>
    </xf>
    <xf numFmtId="6" fontId="39" fillId="0" borderId="49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top"/>
    </xf>
    <xf numFmtId="0" fontId="37" fillId="14" borderId="32" xfId="0" applyFont="1" applyFill="1" applyBorder="1" applyAlignment="1">
      <alignment horizontal="center" vertical="center"/>
    </xf>
    <xf numFmtId="0" fontId="37" fillId="18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37" fillId="13" borderId="2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49" fontId="41" fillId="0" borderId="17" xfId="0" applyNumberFormat="1" applyFont="1" applyBorder="1" applyAlignment="1">
      <alignment horizontal="left" vertical="center"/>
    </xf>
    <xf numFmtId="177" fontId="14" fillId="0" borderId="0" xfId="0" quotePrefix="1" applyNumberFormat="1" applyFont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8" fontId="21" fillId="0" borderId="35" xfId="0" applyNumberFormat="1" applyFont="1" applyBorder="1" applyAlignment="1">
      <alignment vertical="center"/>
    </xf>
    <xf numFmtId="178" fontId="21" fillId="0" borderId="36" xfId="0" applyNumberFormat="1" applyFont="1" applyBorder="1" applyAlignment="1">
      <alignment vertical="center"/>
    </xf>
    <xf numFmtId="178" fontId="10" fillId="0" borderId="35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  <xf numFmtId="0" fontId="21" fillId="0" borderId="51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6" fontId="12" fillId="0" borderId="61" xfId="0" applyNumberFormat="1" applyFont="1" applyBorder="1" applyAlignment="1">
      <alignment horizontal="right" vertical="center"/>
    </xf>
    <xf numFmtId="0" fontId="21" fillId="0" borderId="52" xfId="0" applyFont="1" applyBorder="1" applyAlignment="1">
      <alignment horizontal="left" vertical="center"/>
    </xf>
    <xf numFmtId="179" fontId="29" fillId="0" borderId="54" xfId="0" applyNumberFormat="1" applyFont="1" applyBorder="1" applyAlignment="1">
      <alignment horizontal="center" vertical="center"/>
    </xf>
    <xf numFmtId="179" fontId="29" fillId="0" borderId="50" xfId="0" applyNumberFormat="1" applyFont="1" applyBorder="1" applyAlignment="1">
      <alignment horizontal="center" vertical="center"/>
    </xf>
    <xf numFmtId="177" fontId="12" fillId="0" borderId="23" xfId="0" applyNumberFormat="1" applyFont="1" applyBorder="1" applyAlignment="1">
      <alignment horizontal="right" vertical="center"/>
    </xf>
    <xf numFmtId="0" fontId="21" fillId="0" borderId="58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6" fontId="12" fillId="0" borderId="8" xfId="0" applyNumberFormat="1" applyFont="1" applyBorder="1" applyAlignment="1">
      <alignment horizontal="right" vertical="center"/>
    </xf>
    <xf numFmtId="0" fontId="21" fillId="0" borderId="40" xfId="0" applyFont="1" applyBorder="1" applyAlignment="1">
      <alignment horizontal="left" vertical="center"/>
    </xf>
    <xf numFmtId="179" fontId="29" fillId="0" borderId="48" xfId="0" applyNumberFormat="1" applyFont="1" applyBorder="1" applyAlignment="1">
      <alignment horizontal="center" vertical="center"/>
    </xf>
    <xf numFmtId="179" fontId="29" fillId="0" borderId="7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21" fillId="0" borderId="36" xfId="0" applyNumberFormat="1" applyFont="1" applyBorder="1" applyAlignment="1">
      <alignment horizontal="center" vertical="center"/>
    </xf>
    <xf numFmtId="179" fontId="29" fillId="0" borderId="0" xfId="0" applyNumberFormat="1" applyFont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49" fontId="41" fillId="0" borderId="36" xfId="0" applyNumberFormat="1" applyFont="1" applyBorder="1" applyAlignment="1">
      <alignment horizontal="right" vertical="center"/>
    </xf>
    <xf numFmtId="6" fontId="12" fillId="0" borderId="1" xfId="0" applyNumberFormat="1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/>
    </xf>
    <xf numFmtId="6" fontId="21" fillId="0" borderId="0" xfId="0" applyNumberFormat="1" applyFont="1" applyAlignment="1">
      <alignment horizontal="right" vertical="center"/>
    </xf>
    <xf numFmtId="177" fontId="11" fillId="8" borderId="0" xfId="0" applyNumberFormat="1" applyFont="1" applyFill="1" applyAlignment="1">
      <alignment horizontal="right" vertical="center"/>
    </xf>
    <xf numFmtId="0" fontId="22" fillId="0" borderId="5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6" fontId="24" fillId="0" borderId="8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left" vertical="center"/>
    </xf>
    <xf numFmtId="179" fontId="42" fillId="0" borderId="48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6" fontId="12" fillId="0" borderId="4" xfId="0" applyNumberFormat="1" applyFont="1" applyBorder="1" applyAlignment="1">
      <alignment horizontal="right" vertical="center"/>
    </xf>
    <xf numFmtId="0" fontId="21" fillId="0" borderId="39" xfId="0" applyFont="1" applyBorder="1" applyAlignment="1">
      <alignment horizontal="left" vertical="center"/>
    </xf>
    <xf numFmtId="179" fontId="29" fillId="0" borderId="47" xfId="0" applyNumberFormat="1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6" fontId="24" fillId="0" borderId="11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left" vertical="center"/>
    </xf>
    <xf numFmtId="179" fontId="42" fillId="0" borderId="46" xfId="0" applyNumberFormat="1" applyFont="1" applyBorder="1" applyAlignment="1">
      <alignment horizontal="center" vertical="center"/>
    </xf>
    <xf numFmtId="179" fontId="29" fillId="0" borderId="46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39" fillId="0" borderId="53" xfId="0" applyFont="1" applyBorder="1" applyAlignment="1">
      <alignment vertical="center"/>
    </xf>
    <xf numFmtId="49" fontId="41" fillId="0" borderId="53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6" fontId="12" fillId="0" borderId="0" xfId="0" applyNumberFormat="1" applyFont="1" applyAlignment="1">
      <alignment horizontal="right" vertical="center"/>
    </xf>
    <xf numFmtId="0" fontId="8" fillId="0" borderId="43" xfId="0" applyFont="1" applyBorder="1" applyAlignment="1">
      <alignment horizontal="left" vertical="center"/>
    </xf>
    <xf numFmtId="0" fontId="39" fillId="0" borderId="43" xfId="0" applyFont="1" applyBorder="1" applyAlignment="1">
      <alignment vertical="center"/>
    </xf>
    <xf numFmtId="49" fontId="41" fillId="0" borderId="43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21" fillId="0" borderId="5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39" fillId="0" borderId="44" xfId="0" applyFont="1" applyBorder="1" applyAlignment="1">
      <alignment vertical="center"/>
    </xf>
    <xf numFmtId="49" fontId="41" fillId="0" borderId="44" xfId="0" applyNumberFormat="1" applyFont="1" applyBorder="1" applyAlignment="1">
      <alignment horizontal="right" vertical="center"/>
    </xf>
    <xf numFmtId="6" fontId="12" fillId="0" borderId="11" xfId="0" applyNumberFormat="1" applyFont="1" applyBorder="1" applyAlignment="1">
      <alignment horizontal="right" vertical="center"/>
    </xf>
    <xf numFmtId="0" fontId="21" fillId="0" borderId="4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right" vertical="center"/>
    </xf>
    <xf numFmtId="178" fontId="21" fillId="0" borderId="35" xfId="0" applyNumberFormat="1" applyFont="1" applyBorder="1" applyAlignment="1">
      <alignment horizontal="left" vertical="center"/>
    </xf>
    <xf numFmtId="178" fontId="21" fillId="0" borderId="36" xfId="0" applyNumberFormat="1" applyFont="1" applyBorder="1" applyAlignment="1">
      <alignment horizontal="left" vertical="center"/>
    </xf>
    <xf numFmtId="178" fontId="43" fillId="0" borderId="22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39" fillId="0" borderId="53" xfId="0" applyFont="1" applyBorder="1" applyAlignment="1">
      <alignment horizontal="left" vertical="center"/>
    </xf>
    <xf numFmtId="178" fontId="21" fillId="0" borderId="60" xfId="0" applyNumberFormat="1" applyFont="1" applyBorder="1" applyAlignment="1">
      <alignment horizontal="center" vertical="center"/>
    </xf>
    <xf numFmtId="6" fontId="12" fillId="0" borderId="5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8" fontId="21" fillId="0" borderId="3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39" fillId="0" borderId="43" xfId="0" applyFont="1" applyBorder="1" applyAlignment="1">
      <alignment horizontal="left" vertical="center"/>
    </xf>
    <xf numFmtId="178" fontId="21" fillId="0" borderId="20" xfId="0" applyNumberFormat="1" applyFont="1" applyBorder="1" applyAlignment="1">
      <alignment horizontal="center" vertical="center"/>
    </xf>
    <xf numFmtId="6" fontId="12" fillId="0" borderId="43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9" fontId="41" fillId="0" borderId="22" xfId="0" applyNumberFormat="1" applyFont="1" applyBorder="1" applyAlignment="1">
      <alignment horizontal="right" vertical="center"/>
    </xf>
    <xf numFmtId="6" fontId="12" fillId="0" borderId="36" xfId="0" applyNumberFormat="1" applyFont="1" applyBorder="1" applyAlignment="1">
      <alignment horizontal="right" vertical="center"/>
    </xf>
    <xf numFmtId="179" fontId="29" fillId="0" borderId="49" xfId="0" applyNumberFormat="1" applyFont="1" applyBorder="1" applyAlignment="1">
      <alignment horizontal="center" vertical="center"/>
    </xf>
    <xf numFmtId="180" fontId="44" fillId="0" borderId="0" xfId="0" applyNumberFormat="1" applyFont="1" applyAlignment="1">
      <alignment horizontal="right" vertical="center"/>
    </xf>
    <xf numFmtId="0" fontId="27" fillId="0" borderId="58" xfId="0" applyFont="1" applyBorder="1" applyAlignment="1">
      <alignment vertical="center"/>
    </xf>
    <xf numFmtId="0" fontId="39" fillId="0" borderId="4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49" fontId="41" fillId="0" borderId="57" xfId="0" applyNumberFormat="1" applyFont="1" applyBorder="1" applyAlignment="1">
      <alignment horizontal="right" vertical="center"/>
    </xf>
    <xf numFmtId="6" fontId="12" fillId="0" borderId="17" xfId="0" applyNumberFormat="1" applyFont="1" applyBorder="1" applyAlignment="1">
      <alignment horizontal="right" vertical="center"/>
    </xf>
    <xf numFmtId="0" fontId="21" fillId="0" borderId="56" xfId="0" applyFont="1" applyBorder="1" applyAlignment="1">
      <alignment horizontal="left" vertical="center"/>
    </xf>
    <xf numFmtId="179" fontId="2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5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39" fillId="0" borderId="44" xfId="0" applyFont="1" applyBorder="1" applyAlignment="1">
      <alignment horizontal="left" vertical="center"/>
    </xf>
    <xf numFmtId="178" fontId="21" fillId="0" borderId="21" xfId="0" applyNumberFormat="1" applyFont="1" applyBorder="1" applyAlignment="1">
      <alignment horizontal="center" vertical="center"/>
    </xf>
    <xf numFmtId="6" fontId="12" fillId="0" borderId="44" xfId="0" applyNumberFormat="1" applyFont="1" applyBorder="1" applyAlignment="1">
      <alignment horizontal="right" vertical="center"/>
    </xf>
    <xf numFmtId="179" fontId="29" fillId="0" borderId="1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 shrinkToFit="1"/>
    </xf>
    <xf numFmtId="49" fontId="41" fillId="0" borderId="54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41" fillId="0" borderId="16" xfId="0" applyNumberFormat="1" applyFont="1" applyBorder="1" applyAlignment="1">
      <alignment horizontal="right" vertical="center"/>
    </xf>
    <xf numFmtId="0" fontId="21" fillId="0" borderId="39" xfId="0" applyFont="1" applyBorder="1" applyAlignment="1">
      <alignment horizontal="left" vertical="center" shrinkToFit="1"/>
    </xf>
    <xf numFmtId="49" fontId="41" fillId="0" borderId="4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0" fontId="21" fillId="0" borderId="69" xfId="0" applyFont="1" applyBorder="1" applyAlignment="1">
      <alignment vertical="center"/>
    </xf>
    <xf numFmtId="0" fontId="21" fillId="0" borderId="53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 shrinkToFit="1"/>
    </xf>
    <xf numFmtId="49" fontId="41" fillId="0" borderId="48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49" fontId="41" fillId="0" borderId="21" xfId="0" applyNumberFormat="1" applyFont="1" applyBorder="1" applyAlignment="1">
      <alignment horizontal="right" vertical="center"/>
    </xf>
    <xf numFmtId="6" fontId="12" fillId="0" borderId="2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49" fontId="41" fillId="0" borderId="17" xfId="0" applyNumberFormat="1" applyFont="1" applyBorder="1" applyAlignment="1">
      <alignment horizontal="right" vertical="center"/>
    </xf>
    <xf numFmtId="0" fontId="21" fillId="0" borderId="41" xfId="0" applyFont="1" applyBorder="1" applyAlignment="1">
      <alignment horizontal="left" vertical="center" shrinkToFit="1"/>
    </xf>
    <xf numFmtId="49" fontId="41" fillId="0" borderId="46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8" fontId="21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77" fontId="39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81" fontId="45" fillId="0" borderId="0" xfId="0" quotePrefix="1" applyNumberFormat="1" applyFont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86" fontId="46" fillId="0" borderId="0" xfId="0" quotePrefix="1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77" fontId="21" fillId="0" borderId="0" xfId="0" quotePrefix="1" applyNumberFormat="1" applyFont="1" applyAlignment="1">
      <alignment horizontal="right" vertical="center"/>
    </xf>
    <xf numFmtId="181" fontId="30" fillId="0" borderId="0" xfId="0" quotePrefix="1" applyNumberFormat="1" applyFont="1" applyAlignment="1">
      <alignment horizontal="right" vertical="center"/>
    </xf>
    <xf numFmtId="176" fontId="9" fillId="4" borderId="0" xfId="0" applyNumberFormat="1" applyFont="1" applyFill="1" applyAlignment="1">
      <alignment horizontal="center" vertical="center"/>
    </xf>
    <xf numFmtId="176" fontId="9" fillId="5" borderId="0" xfId="0" applyNumberFormat="1" applyFont="1" applyFill="1" applyAlignment="1">
      <alignment horizontal="center" vertical="center"/>
    </xf>
    <xf numFmtId="176" fontId="9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0" fillId="7" borderId="34" xfId="0" applyFont="1" applyFill="1" applyBorder="1" applyAlignment="1">
      <alignment horizontal="center" vertical="center"/>
    </xf>
    <xf numFmtId="0" fontId="40" fillId="7" borderId="36" xfId="0" applyFont="1" applyFill="1" applyBorder="1" applyAlignment="1">
      <alignment horizontal="center" vertical="center"/>
    </xf>
    <xf numFmtId="0" fontId="40" fillId="7" borderId="49" xfId="0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0" fontId="38" fillId="3" borderId="34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8" fillId="3" borderId="49" xfId="0" applyFont="1" applyFill="1" applyBorder="1" applyAlignment="1">
      <alignment horizontal="center" vertical="center"/>
    </xf>
    <xf numFmtId="0" fontId="36" fillId="29" borderId="34" xfId="0" applyFont="1" applyFill="1" applyBorder="1" applyAlignment="1">
      <alignment horizontal="center" vertical="center"/>
    </xf>
    <xf numFmtId="0" fontId="36" fillId="29" borderId="36" xfId="0" applyFont="1" applyFill="1" applyBorder="1" applyAlignment="1">
      <alignment horizontal="center" vertical="center"/>
    </xf>
    <xf numFmtId="0" fontId="36" fillId="29" borderId="49" xfId="0" applyFont="1" applyFill="1" applyBorder="1" applyAlignment="1">
      <alignment horizontal="center" vertical="center"/>
    </xf>
    <xf numFmtId="0" fontId="38" fillId="26" borderId="34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0" fontId="38" fillId="26" borderId="49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/>
    </xf>
    <xf numFmtId="0" fontId="36" fillId="27" borderId="49" xfId="0" applyFont="1" applyFill="1" applyBorder="1" applyAlignment="1">
      <alignment horizontal="center" vertical="center"/>
    </xf>
    <xf numFmtId="0" fontId="37" fillId="32" borderId="34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49" xfId="0" applyFont="1" applyFill="1" applyBorder="1" applyAlignment="1">
      <alignment horizontal="center" vertical="center"/>
    </xf>
    <xf numFmtId="0" fontId="36" fillId="31" borderId="34" xfId="0" applyFont="1" applyFill="1" applyBorder="1" applyAlignment="1">
      <alignment horizontal="center" vertical="center"/>
    </xf>
    <xf numFmtId="0" fontId="36" fillId="31" borderId="36" xfId="0" applyFont="1" applyFill="1" applyBorder="1" applyAlignment="1">
      <alignment horizontal="center" vertical="center"/>
    </xf>
    <xf numFmtId="0" fontId="36" fillId="31" borderId="49" xfId="0" applyFont="1" applyFill="1" applyBorder="1" applyAlignment="1">
      <alignment horizontal="center" vertical="center"/>
    </xf>
    <xf numFmtId="0" fontId="38" fillId="30" borderId="34" xfId="0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49" xfId="0" applyFont="1" applyFill="1" applyBorder="1" applyAlignment="1">
      <alignment horizontal="center" vertical="center"/>
    </xf>
    <xf numFmtId="0" fontId="38" fillId="9" borderId="34" xfId="0" applyFont="1" applyFill="1" applyBorder="1" applyAlignment="1">
      <alignment horizontal="center" vertical="center"/>
    </xf>
    <xf numFmtId="0" fontId="38" fillId="9" borderId="36" xfId="0" applyFont="1" applyFill="1" applyBorder="1" applyAlignment="1">
      <alignment horizontal="center" vertical="center"/>
    </xf>
    <xf numFmtId="0" fontId="38" fillId="9" borderId="49" xfId="0" applyFont="1" applyFill="1" applyBorder="1" applyAlignment="1">
      <alignment horizontal="center" vertical="center"/>
    </xf>
    <xf numFmtId="0" fontId="37" fillId="28" borderId="34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/>
    </xf>
    <xf numFmtId="0" fontId="37" fillId="28" borderId="49" xfId="0" applyFont="1" applyFill="1" applyBorder="1" applyAlignment="1">
      <alignment horizontal="center" vertical="center"/>
    </xf>
    <xf numFmtId="0" fontId="36" fillId="20" borderId="34" xfId="0" applyFont="1" applyFill="1" applyBorder="1" applyAlignment="1">
      <alignment horizontal="center" vertical="center"/>
    </xf>
    <xf numFmtId="0" fontId="36" fillId="20" borderId="36" xfId="0" applyFont="1" applyFill="1" applyBorder="1" applyAlignment="1">
      <alignment horizontal="center" vertical="center"/>
    </xf>
    <xf numFmtId="0" fontId="36" fillId="20" borderId="49" xfId="0" applyFont="1" applyFill="1" applyBorder="1" applyAlignment="1">
      <alignment horizontal="center" vertical="center"/>
    </xf>
    <xf numFmtId="0" fontId="37" fillId="21" borderId="34" xfId="0" applyFont="1" applyFill="1" applyBorder="1" applyAlignment="1">
      <alignment horizontal="center" vertical="center"/>
    </xf>
    <xf numFmtId="0" fontId="37" fillId="21" borderId="36" xfId="0" applyFont="1" applyFill="1" applyBorder="1" applyAlignment="1">
      <alignment horizontal="center" vertical="center"/>
    </xf>
    <xf numFmtId="0" fontId="37" fillId="21" borderId="49" xfId="0" applyFont="1" applyFill="1" applyBorder="1" applyAlignment="1">
      <alignment horizontal="center" vertical="center"/>
    </xf>
    <xf numFmtId="0" fontId="36" fillId="23" borderId="34" xfId="0" applyFont="1" applyFill="1" applyBorder="1" applyAlignment="1">
      <alignment horizontal="center" vertical="center"/>
    </xf>
    <xf numFmtId="0" fontId="36" fillId="23" borderId="36" xfId="0" applyFont="1" applyFill="1" applyBorder="1" applyAlignment="1">
      <alignment horizontal="center" vertical="center"/>
    </xf>
    <xf numFmtId="0" fontId="36" fillId="23" borderId="49" xfId="0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6" fillId="25" borderId="49" xfId="0" applyFont="1" applyFill="1" applyBorder="1" applyAlignment="1">
      <alignment horizontal="center" vertical="center"/>
    </xf>
    <xf numFmtId="0" fontId="36" fillId="19" borderId="34" xfId="0" applyFont="1" applyFill="1" applyBorder="1" applyAlignment="1">
      <alignment horizontal="center" vertical="center"/>
    </xf>
    <xf numFmtId="0" fontId="36" fillId="19" borderId="36" xfId="0" applyFont="1" applyFill="1" applyBorder="1" applyAlignment="1">
      <alignment horizontal="center" vertical="center"/>
    </xf>
    <xf numFmtId="0" fontId="36" fillId="19" borderId="49" xfId="0" applyFont="1" applyFill="1" applyBorder="1" applyAlignment="1">
      <alignment horizontal="center" vertical="center"/>
    </xf>
    <xf numFmtId="0" fontId="37" fillId="22" borderId="34" xfId="0" applyFont="1" applyFill="1" applyBorder="1" applyAlignment="1">
      <alignment horizontal="center" vertical="center"/>
    </xf>
    <xf numFmtId="0" fontId="37" fillId="22" borderId="36" xfId="0" applyFont="1" applyFill="1" applyBorder="1" applyAlignment="1">
      <alignment horizontal="center" vertical="center"/>
    </xf>
    <xf numFmtId="0" fontId="37" fillId="22" borderId="49" xfId="0" applyFont="1" applyFill="1" applyBorder="1" applyAlignment="1">
      <alignment horizontal="center" vertical="center"/>
    </xf>
    <xf numFmtId="0" fontId="36" fillId="24" borderId="34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37" fillId="12" borderId="34" xfId="0" applyFont="1" applyFill="1" applyBorder="1" applyAlignment="1">
      <alignment horizontal="center" vertical="center"/>
    </xf>
    <xf numFmtId="0" fontId="37" fillId="12" borderId="36" xfId="0" applyFont="1" applyFill="1" applyBorder="1" applyAlignment="1">
      <alignment horizontal="center" vertical="center"/>
    </xf>
    <xf numFmtId="0" fontId="37" fillId="12" borderId="49" xfId="0" applyFont="1" applyFill="1" applyBorder="1" applyAlignment="1">
      <alignment horizontal="center" vertical="center"/>
    </xf>
    <xf numFmtId="0" fontId="38" fillId="18" borderId="34" xfId="0" applyFont="1" applyFill="1" applyBorder="1" applyAlignment="1">
      <alignment horizontal="center" vertical="center"/>
    </xf>
    <xf numFmtId="0" fontId="38" fillId="18" borderId="36" xfId="0" applyFont="1" applyFill="1" applyBorder="1" applyAlignment="1">
      <alignment horizontal="center" vertical="center"/>
    </xf>
    <xf numFmtId="0" fontId="38" fillId="18" borderId="49" xfId="0" applyFont="1" applyFill="1" applyBorder="1" applyAlignment="1">
      <alignment horizontal="center" vertical="center"/>
    </xf>
    <xf numFmtId="0" fontId="37" fillId="11" borderId="34" xfId="0" applyFont="1" applyFill="1" applyBorder="1" applyAlignment="1">
      <alignment horizontal="center" vertical="center"/>
    </xf>
    <xf numFmtId="0" fontId="37" fillId="11" borderId="36" xfId="0" applyFont="1" applyFill="1" applyBorder="1" applyAlignment="1">
      <alignment horizontal="center" vertical="center"/>
    </xf>
    <xf numFmtId="0" fontId="37" fillId="11" borderId="49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176" fontId="10" fillId="0" borderId="34" xfId="0" applyNumberFormat="1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right" vertical="center"/>
    </xf>
    <xf numFmtId="186" fontId="46" fillId="6" borderId="67" xfId="0" quotePrefix="1" applyNumberFormat="1" applyFont="1" applyFill="1" applyBorder="1" applyAlignment="1">
      <alignment horizontal="right" vertical="center"/>
    </xf>
    <xf numFmtId="186" fontId="46" fillId="0" borderId="67" xfId="0" quotePrefix="1" applyNumberFormat="1" applyFont="1" applyBorder="1" applyAlignment="1">
      <alignment horizontal="right" vertical="center"/>
    </xf>
    <xf numFmtId="179" fontId="29" fillId="0" borderId="72" xfId="0" applyNumberFormat="1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center" vertical="center"/>
    </xf>
    <xf numFmtId="6" fontId="12" fillId="0" borderId="71" xfId="0" applyNumberFormat="1" applyFont="1" applyBorder="1" applyAlignment="1">
      <alignment horizontal="right" vertical="center"/>
    </xf>
    <xf numFmtId="6" fontId="12" fillId="0" borderId="4" xfId="0" applyNumberFormat="1" applyFont="1" applyBorder="1" applyAlignment="1">
      <alignment horizontal="right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" fontId="51" fillId="0" borderId="49" xfId="1" applyNumberFormat="1" applyFont="1" applyFill="1" applyBorder="1" applyAlignment="1" applyProtection="1">
      <alignment horizontal="center" vertical="center" wrapText="1"/>
    </xf>
    <xf numFmtId="9" fontId="52" fillId="0" borderId="16" xfId="1" applyNumberFormat="1" applyFont="1" applyFill="1" applyBorder="1" applyAlignment="1" applyProtection="1">
      <alignment horizontal="center" vertical="center"/>
    </xf>
    <xf numFmtId="9" fontId="52" fillId="0" borderId="43" xfId="1" applyNumberFormat="1" applyFont="1" applyFill="1" applyBorder="1" applyAlignment="1" applyProtection="1">
      <alignment horizontal="center" vertical="center"/>
    </xf>
    <xf numFmtId="9" fontId="52" fillId="0" borderId="44" xfId="1" applyNumberFormat="1" applyFont="1" applyFill="1" applyBorder="1" applyAlignment="1" applyProtection="1">
      <alignment horizontal="center" vertical="center"/>
    </xf>
    <xf numFmtId="9" fontId="52" fillId="0" borderId="16" xfId="1" applyNumberFormat="1" applyFont="1" applyFill="1" applyBorder="1" applyAlignment="1" applyProtection="1">
      <alignment horizontal="right" vertical="center"/>
    </xf>
    <xf numFmtId="9" fontId="52" fillId="0" borderId="43" xfId="1" applyNumberFormat="1" applyFont="1" applyFill="1" applyBorder="1" applyAlignment="1" applyProtection="1">
      <alignment horizontal="right" vertical="center"/>
    </xf>
    <xf numFmtId="9" fontId="52" fillId="0" borderId="44" xfId="1" applyNumberFormat="1" applyFont="1" applyFill="1" applyBorder="1" applyAlignment="1" applyProtection="1">
      <alignment horizontal="right" vertical="center"/>
    </xf>
    <xf numFmtId="9" fontId="52" fillId="0" borderId="53" xfId="1" applyNumberFormat="1" applyFont="1" applyFill="1" applyBorder="1" applyAlignment="1" applyProtection="1">
      <alignment horizontal="center" vertical="center"/>
    </xf>
    <xf numFmtId="9" fontId="52" fillId="0" borderId="17" xfId="1" applyNumberFormat="1" applyFont="1" applyFill="1" applyBorder="1" applyAlignment="1" applyProtection="1">
      <alignment horizontal="center" vertical="center"/>
    </xf>
    <xf numFmtId="9" fontId="52" fillId="0" borderId="45" xfId="1" applyNumberFormat="1" applyFont="1" applyFill="1" applyBorder="1" applyAlignment="1" applyProtection="1">
      <alignment horizontal="center" vertical="center"/>
    </xf>
    <xf numFmtId="0" fontId="51" fillId="0" borderId="49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9" fontId="52" fillId="0" borderId="3" xfId="1" applyNumberFormat="1" applyFont="1" applyFill="1" applyBorder="1" applyAlignment="1" applyProtection="1">
      <alignment horizontal="center" vertical="center"/>
    </xf>
    <xf numFmtId="1" fontId="25" fillId="17" borderId="32" xfId="1" applyNumberFormat="1" applyFont="1" applyFill="1" applyBorder="1" applyAlignment="1" applyProtection="1">
      <alignment horizontal="center" vertical="center" wrapText="1"/>
    </xf>
    <xf numFmtId="0" fontId="8" fillId="17" borderId="22" xfId="1" applyNumberFormat="1" applyFont="1" applyFill="1" applyBorder="1" applyAlignment="1" applyProtection="1">
      <alignment horizontal="center" vertical="center"/>
    </xf>
    <xf numFmtId="0" fontId="8" fillId="17" borderId="1" xfId="1" applyNumberFormat="1" applyFont="1" applyFill="1" applyBorder="1" applyAlignment="1" applyProtection="1">
      <alignment horizontal="center" vertical="center"/>
    </xf>
    <xf numFmtId="0" fontId="8" fillId="17" borderId="29" xfId="1" applyNumberFormat="1" applyFont="1" applyFill="1" applyBorder="1" applyAlignment="1" applyProtection="1">
      <alignment horizontal="center" vertical="center"/>
    </xf>
    <xf numFmtId="0" fontId="8" fillId="17" borderId="19" xfId="1" applyNumberFormat="1" applyFont="1" applyFill="1" applyBorder="1" applyAlignment="1" applyProtection="1">
      <alignment horizontal="center" vertical="center"/>
    </xf>
    <xf numFmtId="0" fontId="8" fillId="17" borderId="4" xfId="1" applyNumberFormat="1" applyFont="1" applyFill="1" applyBorder="1" applyAlignment="1" applyProtection="1">
      <alignment horizontal="center" vertical="center"/>
    </xf>
    <xf numFmtId="0" fontId="8" fillId="17" borderId="24" xfId="1" applyNumberFormat="1" applyFont="1" applyFill="1" applyBorder="1" applyAlignment="1" applyProtection="1">
      <alignment horizontal="center" vertical="center"/>
    </xf>
    <xf numFmtId="0" fontId="8" fillId="17" borderId="20" xfId="1" applyNumberFormat="1" applyFont="1" applyFill="1" applyBorder="1" applyAlignment="1" applyProtection="1">
      <alignment horizontal="center" vertical="center"/>
    </xf>
    <xf numFmtId="0" fontId="8" fillId="17" borderId="8" xfId="1" applyNumberFormat="1" applyFont="1" applyFill="1" applyBorder="1" applyAlignment="1" applyProtection="1">
      <alignment horizontal="center" vertical="center"/>
    </xf>
    <xf numFmtId="0" fontId="8" fillId="17" borderId="25" xfId="1" applyNumberFormat="1" applyFont="1" applyFill="1" applyBorder="1" applyAlignment="1" applyProtection="1">
      <alignment horizontal="center" vertical="center"/>
    </xf>
    <xf numFmtId="0" fontId="8" fillId="17" borderId="21" xfId="1" applyNumberFormat="1" applyFont="1" applyFill="1" applyBorder="1" applyAlignment="1" applyProtection="1">
      <alignment horizontal="center" vertical="center"/>
    </xf>
    <xf numFmtId="0" fontId="8" fillId="17" borderId="11" xfId="1" applyNumberFormat="1" applyFont="1" applyFill="1" applyBorder="1" applyAlignment="1" applyProtection="1">
      <alignment horizontal="center" vertical="center"/>
    </xf>
    <xf numFmtId="0" fontId="8" fillId="17" borderId="21" xfId="1" quotePrefix="1" applyNumberFormat="1" applyFont="1" applyFill="1" applyBorder="1" applyAlignment="1" applyProtection="1">
      <alignment horizontal="center" vertical="center"/>
    </xf>
    <xf numFmtId="0" fontId="8" fillId="17" borderId="11" xfId="1" quotePrefix="1" applyNumberFormat="1" applyFont="1" applyFill="1" applyBorder="1" applyAlignment="1" applyProtection="1">
      <alignment horizontal="center" vertical="center"/>
    </xf>
    <xf numFmtId="0" fontId="8" fillId="17" borderId="66" xfId="1" applyNumberFormat="1" applyFont="1" applyFill="1" applyBorder="1" applyAlignment="1" applyProtection="1">
      <alignment horizontal="center" vertical="center"/>
    </xf>
    <xf numFmtId="0" fontId="8" fillId="17" borderId="30" xfId="1" applyNumberFormat="1" applyFont="1" applyFill="1" applyBorder="1" applyAlignment="1" applyProtection="1">
      <alignment horizontal="center" vertical="center"/>
    </xf>
    <xf numFmtId="0" fontId="8" fillId="17" borderId="31" xfId="1" applyNumberFormat="1" applyFont="1" applyFill="1" applyBorder="1" applyAlignment="1" applyProtection="1">
      <alignment horizontal="center" vertical="center"/>
    </xf>
    <xf numFmtId="0" fontId="8" fillId="17" borderId="27" xfId="1" applyNumberFormat="1" applyFont="1" applyFill="1" applyBorder="1" applyAlignment="1" applyProtection="1">
      <alignment horizontal="center" vertical="center"/>
    </xf>
    <xf numFmtId="0" fontId="8" fillId="17" borderId="60" xfId="1" applyNumberFormat="1" applyFont="1" applyFill="1" applyBorder="1" applyAlignment="1" applyProtection="1">
      <alignment horizontal="center" vertical="center"/>
    </xf>
    <xf numFmtId="0" fontId="8" fillId="17" borderId="61" xfId="1" applyNumberFormat="1" applyFont="1" applyFill="1" applyBorder="1" applyAlignment="1" applyProtection="1">
      <alignment horizontal="center" vertical="center"/>
    </xf>
    <xf numFmtId="0" fontId="8" fillId="17" borderId="33" xfId="1" applyNumberFormat="1" applyFont="1" applyFill="1" applyBorder="1" applyAlignment="1" applyProtection="1">
      <alignment horizontal="center" vertical="center"/>
    </xf>
    <xf numFmtId="0" fontId="8" fillId="17" borderId="57" xfId="1" applyNumberFormat="1" applyFont="1" applyFill="1" applyBorder="1" applyAlignment="1" applyProtection="1">
      <alignment horizontal="center" vertical="center"/>
    </xf>
    <xf numFmtId="0" fontId="8" fillId="17" borderId="63" xfId="1" applyNumberFormat="1" applyFont="1" applyFill="1" applyBorder="1" applyAlignment="1" applyProtection="1">
      <alignment horizontal="center" vertical="center"/>
    </xf>
    <xf numFmtId="177" fontId="19" fillId="17" borderId="32" xfId="1" applyNumberFormat="1" applyFont="1" applyFill="1" applyBorder="1" applyAlignment="1" applyProtection="1">
      <alignment horizontal="center" vertical="center"/>
    </xf>
    <xf numFmtId="177" fontId="19" fillId="17" borderId="22" xfId="1" applyNumberFormat="1" applyFont="1" applyFill="1" applyBorder="1" applyAlignment="1" applyProtection="1">
      <alignment horizontal="center" vertical="center"/>
    </xf>
    <xf numFmtId="177" fontId="19" fillId="17" borderId="1" xfId="1" applyNumberFormat="1" applyFont="1" applyFill="1" applyBorder="1" applyAlignment="1" applyProtection="1">
      <alignment horizontal="center" vertical="center"/>
    </xf>
    <xf numFmtId="0" fontId="20" fillId="17" borderId="0" xfId="0" applyFont="1" applyFill="1" applyAlignment="1">
      <alignment horizontal="right" vertical="center"/>
    </xf>
    <xf numFmtId="0" fontId="19" fillId="17" borderId="0" xfId="1" applyNumberFormat="1" applyFont="1" applyFill="1" applyBorder="1" applyAlignment="1" applyProtection="1">
      <alignment horizontal="center" vertical="center"/>
    </xf>
    <xf numFmtId="176" fontId="8" fillId="17" borderId="32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</cellXfs>
  <cellStyles count="757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 hidden="1"/>
    <cellStyle name="ハイパーリンク" xfId="574" builtinId="8" hidden="1"/>
    <cellStyle name="ハイパーリンク" xfId="576" builtinId="8" hidden="1"/>
    <cellStyle name="ハイパーリンク" xfId="578" builtinId="8" hidden="1"/>
    <cellStyle name="ハイパーリンク" xfId="580" builtinId="8" hidden="1"/>
    <cellStyle name="ハイパーリンク" xfId="582" builtinId="8" hidden="1"/>
    <cellStyle name="ハイパーリンク" xfId="584" builtinId="8" hidden="1"/>
    <cellStyle name="ハイパーリンク" xfId="586" builtinId="8" hidden="1"/>
    <cellStyle name="ハイパーリンク" xfId="588" builtinId="8" hidden="1"/>
    <cellStyle name="ハイパーリンク" xfId="590" builtinId="8" hidden="1"/>
    <cellStyle name="ハイパーリンク" xfId="592" builtinId="8" hidden="1"/>
    <cellStyle name="ハイパーリンク" xfId="594" builtinId="8" hidden="1"/>
    <cellStyle name="ハイパーリンク" xfId="596" builtinId="8" hidden="1"/>
    <cellStyle name="ハイパーリンク" xfId="598" builtinId="8" hidden="1"/>
    <cellStyle name="ハイパーリンク" xfId="600" builtinId="8" hidden="1"/>
    <cellStyle name="ハイパーリンク" xfId="602" builtinId="8" hidden="1"/>
    <cellStyle name="ハイパーリンク" xfId="604" builtinId="8" hidden="1"/>
    <cellStyle name="ハイパーリンク" xfId="606" builtinId="8" hidden="1"/>
    <cellStyle name="ハイパーリンク" xfId="608" builtinId="8" hidden="1"/>
    <cellStyle name="ハイパーリンク" xfId="610" builtinId="8" hidden="1"/>
    <cellStyle name="ハイパーリンク" xfId="612" builtinId="8" hidden="1"/>
    <cellStyle name="ハイパーリンク" xfId="614" builtinId="8" hidden="1"/>
    <cellStyle name="ハイパーリンク" xfId="616" builtinId="8" hidden="1"/>
    <cellStyle name="ハイパーリンク" xfId="618" builtinId="8" hidden="1"/>
    <cellStyle name="ハイパーリンク" xfId="620" builtinId="8" hidden="1"/>
    <cellStyle name="ハイパーリンク" xfId="622" builtinId="8" hidden="1"/>
    <cellStyle name="ハイパーリンク" xfId="624" builtinId="8" hidden="1"/>
    <cellStyle name="ハイパーリンク" xfId="626" builtinId="8" hidden="1"/>
    <cellStyle name="ハイパーリンク" xfId="628" builtinId="8" hidden="1"/>
    <cellStyle name="ハイパーリンク" xfId="630" builtinId="8" hidden="1"/>
    <cellStyle name="ハイパーリンク" xfId="632" builtinId="8" hidden="1"/>
    <cellStyle name="ハイパーリンク" xfId="634" builtinId="8" hidden="1"/>
    <cellStyle name="ハイパーリンク" xfId="636" builtinId="8" hidden="1"/>
    <cellStyle name="ハイパーリンク" xfId="638" builtinId="8" hidden="1"/>
    <cellStyle name="ハイパーリンク" xfId="640" builtinId="8" hidden="1"/>
    <cellStyle name="ハイパーリンク" xfId="642" builtinId="8" hidden="1"/>
    <cellStyle name="ハイパーリンク" xfId="644" builtinId="8" hidden="1"/>
    <cellStyle name="ハイパーリンク" xfId="646" builtinId="8" hidden="1"/>
    <cellStyle name="ハイパーリンク" xfId="648" builtinId="8" hidden="1"/>
    <cellStyle name="ハイパーリンク" xfId="650" builtinId="8" hidden="1"/>
    <cellStyle name="ハイパーリンク" xfId="652" builtinId="8" hidden="1"/>
    <cellStyle name="ハイパーリンク" xfId="654" builtinId="8" hidden="1"/>
    <cellStyle name="ハイパーリンク" xfId="656" builtinId="8" hidden="1"/>
    <cellStyle name="ハイパーリンク" xfId="658" builtinId="8" hidden="1"/>
    <cellStyle name="ハイパーリンク" xfId="660" builtinId="8" hidden="1"/>
    <cellStyle name="ハイパーリンク" xfId="662" builtinId="8" hidden="1"/>
    <cellStyle name="ハイパーリンク" xfId="664" builtinId="8" hidden="1"/>
    <cellStyle name="ハイパーリンク" xfId="666" builtinId="8" hidden="1"/>
    <cellStyle name="ハイパーリンク" xfId="668" builtinId="8" hidden="1"/>
    <cellStyle name="ハイパーリンク" xfId="670" builtinId="8" hidden="1"/>
    <cellStyle name="ハイパーリンク" xfId="672" builtinId="8" hidden="1"/>
    <cellStyle name="ハイパーリンク" xfId="674" builtinId="8" hidden="1"/>
    <cellStyle name="ハイパーリンク" xfId="676" builtinId="8" hidden="1"/>
    <cellStyle name="ハイパーリンク" xfId="678" builtinId="8" hidden="1"/>
    <cellStyle name="ハイパーリンク" xfId="680" builtinId="8" hidden="1"/>
    <cellStyle name="ハイパーリンク" xfId="682" builtinId="8" hidden="1"/>
    <cellStyle name="ハイパーリンク" xfId="684" builtinId="8" hidden="1"/>
    <cellStyle name="ハイパーリンク" xfId="686" builtinId="8" hidden="1"/>
    <cellStyle name="ハイパーリンク" xfId="688" builtinId="8" hidden="1"/>
    <cellStyle name="ハイパーリンク" xfId="690" builtinId="8" hidden="1"/>
    <cellStyle name="ハイパーリンク" xfId="692" builtinId="8" hidden="1"/>
    <cellStyle name="ハイパーリンク" xfId="694" builtinId="8" hidden="1"/>
    <cellStyle name="ハイパーリンク" xfId="696" builtinId="8" hidden="1"/>
    <cellStyle name="ハイパーリンク" xfId="698" builtinId="8" hidden="1"/>
    <cellStyle name="ハイパーリンク" xfId="700" builtinId="8" hidden="1"/>
    <cellStyle name="ハイパーリンク" xfId="702" builtinId="8" hidden="1"/>
    <cellStyle name="ハイパーリンク" xfId="704" builtinId="8" hidden="1"/>
    <cellStyle name="ハイパーリンク" xfId="706" builtinId="8" hidden="1"/>
    <cellStyle name="ハイパーリンク" xfId="708" builtinId="8" hidden="1"/>
    <cellStyle name="ハイパーリンク" xfId="710" builtinId="8" hidden="1"/>
    <cellStyle name="ハイパーリンク" xfId="712" builtinId="8" hidden="1"/>
    <cellStyle name="ハイパーリンク" xfId="714" builtinId="8" hidden="1"/>
    <cellStyle name="ハイパーリンク" xfId="716" builtinId="8" hidden="1"/>
    <cellStyle name="ハイパーリンク" xfId="718" builtinId="8" hidden="1"/>
    <cellStyle name="ハイパーリンク" xfId="720" builtinId="8" hidden="1"/>
    <cellStyle name="ハイパーリンク" xfId="722" builtinId="8" hidden="1"/>
    <cellStyle name="ハイパーリンク" xfId="724" builtinId="8" hidden="1"/>
    <cellStyle name="ハイパーリンク" xfId="726" builtinId="8" hidden="1"/>
    <cellStyle name="ハイパーリンク" xfId="728" builtinId="8" hidden="1"/>
    <cellStyle name="ハイパーリンク" xfId="730" builtinId="8" hidden="1"/>
    <cellStyle name="ハイパーリンク" xfId="732" builtinId="8" hidden="1"/>
    <cellStyle name="ハイパーリンク" xfId="734" builtinId="8" hidden="1"/>
    <cellStyle name="ハイパーリンク" xfId="736" builtinId="8" hidden="1"/>
    <cellStyle name="ハイパーリンク" xfId="738" builtinId="8" hidden="1"/>
    <cellStyle name="ハイパーリンク" xfId="740" builtinId="8" hidden="1"/>
    <cellStyle name="ハイパーリンク" xfId="742" builtinId="8" hidden="1"/>
    <cellStyle name="ハイパーリンク" xfId="744" builtinId="8" hidden="1"/>
    <cellStyle name="ハイパーリンク" xfId="746" builtinId="8" hidden="1"/>
    <cellStyle name="ハイパーリンク" xfId="748" builtinId="8" hidden="1"/>
    <cellStyle name="ハイパーリンク" xfId="750" builtinId="8" hidden="1"/>
    <cellStyle name="ハイパーリンク" xfId="752" builtinId="8" hidden="1"/>
    <cellStyle name="ハイパーリンク" xfId="754" builtinId="8" hidden="1"/>
    <cellStyle name="標準" xfId="0" builtinId="0"/>
    <cellStyle name="標準 2" xfId="756" xr:uid="{EF71B03A-DE1D-9B4A-BB6C-011979B91083}"/>
    <cellStyle name="標準_98/99 New LINE UP　Ex" xfId="1" xr:uid="{00000000-0005-0000-0000-00007A01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  <cellStyle name="表示済みのハイパーリンク" xfId="573" builtinId="9" hidden="1"/>
    <cellStyle name="表示済みのハイパーリンク" xfId="575" builtinId="9" hidden="1"/>
    <cellStyle name="表示済みのハイパーリンク" xfId="577" builtinId="9" hidden="1"/>
    <cellStyle name="表示済みのハイパーリンク" xfId="579" builtinId="9" hidden="1"/>
    <cellStyle name="表示済みのハイパーリンク" xfId="581" builtinId="9" hidden="1"/>
    <cellStyle name="表示済みのハイパーリンク" xfId="583" builtinId="9" hidden="1"/>
    <cellStyle name="表示済みのハイパーリンク" xfId="585" builtinId="9" hidden="1"/>
    <cellStyle name="表示済みのハイパーリンク" xfId="587" builtinId="9" hidden="1"/>
    <cellStyle name="表示済みのハイパーリンク" xfId="589" builtinId="9" hidden="1"/>
    <cellStyle name="表示済みのハイパーリンク" xfId="591" builtinId="9" hidden="1"/>
    <cellStyle name="表示済みのハイパーリンク" xfId="593" builtinId="9" hidden="1"/>
    <cellStyle name="表示済みのハイパーリンク" xfId="595" builtinId="9" hidden="1"/>
    <cellStyle name="表示済みのハイパーリンク" xfId="597" builtinId="9" hidden="1"/>
    <cellStyle name="表示済みのハイパーリンク" xfId="599" builtinId="9" hidden="1"/>
    <cellStyle name="表示済みのハイパーリンク" xfId="601" builtinId="9" hidden="1"/>
    <cellStyle name="表示済みのハイパーリンク" xfId="603" builtinId="9" hidden="1"/>
    <cellStyle name="表示済みのハイパーリンク" xfId="605" builtinId="9" hidden="1"/>
    <cellStyle name="表示済みのハイパーリンク" xfId="607" builtinId="9" hidden="1"/>
    <cellStyle name="表示済みのハイパーリンク" xfId="609" builtinId="9" hidden="1"/>
    <cellStyle name="表示済みのハイパーリンク" xfId="611" builtinId="9" hidden="1"/>
    <cellStyle name="表示済みのハイパーリンク" xfId="613" builtinId="9" hidden="1"/>
    <cellStyle name="表示済みのハイパーリンク" xfId="615" builtinId="9" hidden="1"/>
    <cellStyle name="表示済みのハイパーリンク" xfId="617" builtinId="9" hidden="1"/>
    <cellStyle name="表示済みのハイパーリンク" xfId="619" builtinId="9" hidden="1"/>
    <cellStyle name="表示済みのハイパーリンク" xfId="621" builtinId="9" hidden="1"/>
    <cellStyle name="表示済みのハイパーリンク" xfId="623" builtinId="9" hidden="1"/>
    <cellStyle name="表示済みのハイパーリンク" xfId="625" builtinId="9" hidden="1"/>
    <cellStyle name="表示済みのハイパーリンク" xfId="627" builtinId="9" hidden="1"/>
    <cellStyle name="表示済みのハイパーリンク" xfId="629" builtinId="9" hidden="1"/>
    <cellStyle name="表示済みのハイパーリンク" xfId="631" builtinId="9" hidden="1"/>
    <cellStyle name="表示済みのハイパーリンク" xfId="633" builtinId="9" hidden="1"/>
    <cellStyle name="表示済みのハイパーリンク" xfId="635" builtinId="9" hidden="1"/>
    <cellStyle name="表示済みのハイパーリンク" xfId="637" builtinId="9" hidden="1"/>
    <cellStyle name="表示済みのハイパーリンク" xfId="639" builtinId="9" hidden="1"/>
    <cellStyle name="表示済みのハイパーリンク" xfId="641" builtinId="9" hidden="1"/>
    <cellStyle name="表示済みのハイパーリンク" xfId="643" builtinId="9" hidden="1"/>
    <cellStyle name="表示済みのハイパーリンク" xfId="645" builtinId="9" hidden="1"/>
    <cellStyle name="表示済みのハイパーリンク" xfId="647" builtinId="9" hidden="1"/>
    <cellStyle name="表示済みのハイパーリンク" xfId="649" builtinId="9" hidden="1"/>
    <cellStyle name="表示済みのハイパーリンク" xfId="651" builtinId="9" hidden="1"/>
    <cellStyle name="表示済みのハイパーリンク" xfId="653" builtinId="9" hidden="1"/>
    <cellStyle name="表示済みのハイパーリンク" xfId="655" builtinId="9" hidden="1"/>
    <cellStyle name="表示済みのハイパーリンク" xfId="657" builtinId="9" hidden="1"/>
    <cellStyle name="表示済みのハイパーリンク" xfId="659" builtinId="9" hidden="1"/>
    <cellStyle name="表示済みのハイパーリンク" xfId="661" builtinId="9" hidden="1"/>
    <cellStyle name="表示済みのハイパーリンク" xfId="663" builtinId="9" hidden="1"/>
    <cellStyle name="表示済みのハイパーリンク" xfId="665" builtinId="9" hidden="1"/>
    <cellStyle name="表示済みのハイパーリンク" xfId="667" builtinId="9" hidden="1"/>
    <cellStyle name="表示済みのハイパーリンク" xfId="669" builtinId="9" hidden="1"/>
    <cellStyle name="表示済みのハイパーリンク" xfId="671" builtinId="9" hidden="1"/>
    <cellStyle name="表示済みのハイパーリンク" xfId="673" builtinId="9" hidden="1"/>
    <cellStyle name="表示済みのハイパーリンク" xfId="675" builtinId="9" hidden="1"/>
    <cellStyle name="表示済みのハイパーリンク" xfId="677" builtinId="9" hidden="1"/>
    <cellStyle name="表示済みのハイパーリンク" xfId="679" builtinId="9" hidden="1"/>
    <cellStyle name="表示済みのハイパーリンク" xfId="681" builtinId="9" hidden="1"/>
    <cellStyle name="表示済みのハイパーリンク" xfId="683" builtinId="9" hidden="1"/>
    <cellStyle name="表示済みのハイパーリンク" xfId="685" builtinId="9" hidden="1"/>
    <cellStyle name="表示済みのハイパーリンク" xfId="687" builtinId="9" hidden="1"/>
    <cellStyle name="表示済みのハイパーリンク" xfId="689" builtinId="9" hidden="1"/>
    <cellStyle name="表示済みのハイパーリンク" xfId="691" builtinId="9" hidden="1"/>
    <cellStyle name="表示済みのハイパーリンク" xfId="693" builtinId="9" hidden="1"/>
    <cellStyle name="表示済みのハイパーリンク" xfId="695" builtinId="9" hidden="1"/>
    <cellStyle name="表示済みのハイパーリンク" xfId="697" builtinId="9" hidden="1"/>
    <cellStyle name="表示済みのハイパーリンク" xfId="699" builtinId="9" hidden="1"/>
    <cellStyle name="表示済みのハイパーリンク" xfId="701" builtinId="9" hidden="1"/>
    <cellStyle name="表示済みのハイパーリンク" xfId="703" builtinId="9" hidden="1"/>
    <cellStyle name="表示済みのハイパーリンク" xfId="705" builtinId="9" hidden="1"/>
    <cellStyle name="表示済みのハイパーリンク" xfId="707" builtinId="9" hidden="1"/>
    <cellStyle name="表示済みのハイパーリンク" xfId="709" builtinId="9" hidden="1"/>
    <cellStyle name="表示済みのハイパーリンク" xfId="711" builtinId="9" hidden="1"/>
    <cellStyle name="表示済みのハイパーリンク" xfId="713" builtinId="9" hidden="1"/>
    <cellStyle name="表示済みのハイパーリンク" xfId="715" builtinId="9" hidden="1"/>
    <cellStyle name="表示済みのハイパーリンク" xfId="717" builtinId="9" hidden="1"/>
    <cellStyle name="表示済みのハイパーリンク" xfId="719" builtinId="9" hidden="1"/>
    <cellStyle name="表示済みのハイパーリンク" xfId="721" builtinId="9" hidden="1"/>
    <cellStyle name="表示済みのハイパーリンク" xfId="723" builtinId="9" hidden="1"/>
    <cellStyle name="表示済みのハイパーリンク" xfId="725" builtinId="9" hidden="1"/>
    <cellStyle name="表示済みのハイパーリンク" xfId="727" builtinId="9" hidden="1"/>
    <cellStyle name="表示済みのハイパーリンク" xfId="729" builtinId="9" hidden="1"/>
    <cellStyle name="表示済みのハイパーリンク" xfId="731" builtinId="9" hidden="1"/>
    <cellStyle name="表示済みのハイパーリンク" xfId="733" builtinId="9" hidden="1"/>
    <cellStyle name="表示済みのハイパーリンク" xfId="735" builtinId="9" hidden="1"/>
    <cellStyle name="表示済みのハイパーリンク" xfId="737" builtinId="9" hidden="1"/>
    <cellStyle name="表示済みのハイパーリンク" xfId="739" builtinId="9" hidden="1"/>
    <cellStyle name="表示済みのハイパーリンク" xfId="741" builtinId="9" hidden="1"/>
    <cellStyle name="表示済みのハイパーリンク" xfId="743" builtinId="9" hidden="1"/>
    <cellStyle name="表示済みのハイパーリンク" xfId="745" builtinId="9" hidden="1"/>
    <cellStyle name="表示済みのハイパーリンク" xfId="747" builtinId="9" hidden="1"/>
    <cellStyle name="表示済みのハイパーリンク" xfId="749" builtinId="9" hidden="1"/>
    <cellStyle name="表示済みのハイパーリンク" xfId="751" builtinId="9" hidden="1"/>
    <cellStyle name="表示済みのハイパーリンク" xfId="753" builtinId="9" hidden="1"/>
    <cellStyle name="表示済みのハイパーリンク" xfId="755" builtinId="9" hidden="1"/>
  </cellStyles>
  <dxfs count="32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BAFF62"/>
      <color rgb="FFCCFFFF"/>
      <color rgb="FFAF865D"/>
      <color rgb="FF7D99AC"/>
      <color rgb="FF89AB7A"/>
      <color rgb="FFF0E09B"/>
      <color rgb="FFEDEAC2"/>
      <color rgb="FF005493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328815</xdr:colOff>
      <xdr:row>122</xdr:row>
      <xdr:rowOff>2079</xdr:rowOff>
    </xdr:from>
    <xdr:to>
      <xdr:col>5</xdr:col>
      <xdr:colOff>444500</xdr:colOff>
      <xdr:row>123</xdr:row>
      <xdr:rowOff>332540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515" y="24703579"/>
          <a:ext cx="2528685" cy="698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29"/>
  <sheetViews>
    <sheetView tabSelected="1" showRuler="0" zoomScaleNormal="100" zoomScalePageLayoutView="125" workbookViewId="0">
      <pane xSplit="3" ySplit="4" topLeftCell="D97" activePane="bottomRight" state="frozen"/>
      <selection pane="topRight" activeCell="D1" sqref="D1"/>
      <selection pane="bottomLeft" activeCell="A5" sqref="A5"/>
      <selection pane="bottomRight" activeCell="X112" sqref="X112"/>
    </sheetView>
  </sheetViews>
  <sheetFormatPr baseColWidth="10" defaultColWidth="10.625" defaultRowHeight="15" outlineLevelCol="1"/>
  <cols>
    <col min="1" max="1" width="1.875" style="7" customWidth="1"/>
    <col min="2" max="2" width="3.125" style="6" customWidth="1" collapsed="1"/>
    <col min="3" max="3" width="18.875" style="8" customWidth="1"/>
    <col min="4" max="4" width="10.125" style="9" customWidth="1"/>
    <col min="5" max="5" width="13.625" style="10" customWidth="1"/>
    <col min="6" max="7" width="6.625" style="6" customWidth="1"/>
    <col min="8" max="8" width="4.125" style="6" customWidth="1" outlineLevel="1"/>
    <col min="9" max="11" width="2.625" style="3" customWidth="1" outlineLevel="1"/>
    <col min="12" max="12" width="4.125" style="558" customWidth="1"/>
    <col min="13" max="18" width="4.125" style="3" customWidth="1"/>
    <col min="19" max="19" width="2.625" style="3" hidden="1" customWidth="1" outlineLevel="1"/>
    <col min="20" max="20" width="2.625" style="4" hidden="1" customWidth="1" outlineLevel="1" collapsed="1"/>
    <col min="21" max="21" width="2.625" style="3" hidden="1" customWidth="1" outlineLevel="1"/>
    <col min="22" max="22" width="4.375" style="3" customWidth="1" collapsed="1"/>
    <col min="23" max="23" width="8.625" style="168" customWidth="1"/>
    <col min="24" max="24" width="11.25" style="3" customWidth="1"/>
    <col min="25" max="25" width="8.625" style="3" customWidth="1"/>
    <col min="26" max="26" width="10.625" style="12"/>
    <col min="27" max="30" width="10.625" style="3" collapsed="1"/>
    <col min="31" max="16384" width="10.625" style="3"/>
  </cols>
  <sheetData>
    <row r="1" spans="1:26" ht="6.75" customHeight="1">
      <c r="T1" s="3"/>
      <c r="W1" s="11"/>
    </row>
    <row r="2" spans="1:26" s="1" customFormat="1" ht="32" customHeight="1">
      <c r="A2" s="13"/>
      <c r="B2" s="190" t="s">
        <v>388</v>
      </c>
      <c r="C2" s="14"/>
      <c r="D2" s="15"/>
      <c r="E2" s="16"/>
      <c r="F2" s="17"/>
      <c r="G2" s="17"/>
      <c r="H2" s="17"/>
      <c r="J2" s="18"/>
      <c r="K2" s="18"/>
      <c r="L2" s="559"/>
      <c r="M2" s="19"/>
      <c r="N2" s="20"/>
      <c r="O2" s="20"/>
      <c r="P2" s="21"/>
      <c r="Q2" s="22"/>
      <c r="R2" s="22"/>
      <c r="S2" s="22"/>
      <c r="T2" s="22"/>
      <c r="U2" s="22"/>
      <c r="V2" s="23" t="s">
        <v>80</v>
      </c>
      <c r="W2" s="24">
        <f>X119+W124+W121</f>
        <v>0</v>
      </c>
      <c r="X2" s="25" t="s">
        <v>81</v>
      </c>
      <c r="Y2" s="25"/>
      <c r="Z2" s="26"/>
    </row>
    <row r="3" spans="1:26" ht="6" customHeight="1" thickBot="1">
      <c r="C3" s="6"/>
      <c r="D3" s="27"/>
      <c r="E3" s="28"/>
      <c r="T3" s="3"/>
      <c r="W3" s="11"/>
    </row>
    <row r="4" spans="1:26" ht="31" customHeight="1" thickBot="1">
      <c r="B4" s="29" t="s">
        <v>8</v>
      </c>
      <c r="C4" s="30" t="s">
        <v>82</v>
      </c>
      <c r="D4" s="31" t="s">
        <v>329</v>
      </c>
      <c r="E4" s="31" t="s">
        <v>9</v>
      </c>
      <c r="F4" s="32" t="s">
        <v>479</v>
      </c>
      <c r="G4" s="33" t="s">
        <v>480</v>
      </c>
      <c r="H4" s="516" t="s">
        <v>98</v>
      </c>
      <c r="I4" s="529" t="s">
        <v>383</v>
      </c>
      <c r="J4" s="530" t="s">
        <v>76</v>
      </c>
      <c r="K4" s="531" t="s">
        <v>77</v>
      </c>
      <c r="L4" s="34" t="s">
        <v>17</v>
      </c>
      <c r="M4" s="34" t="s">
        <v>18</v>
      </c>
      <c r="N4" s="34" t="s">
        <v>19</v>
      </c>
      <c r="O4" s="34" t="s">
        <v>32</v>
      </c>
      <c r="P4" s="34" t="s">
        <v>33</v>
      </c>
      <c r="Q4" s="34" t="s">
        <v>34</v>
      </c>
      <c r="R4" s="34" t="s">
        <v>35</v>
      </c>
      <c r="S4" s="34" t="s">
        <v>36</v>
      </c>
      <c r="T4" s="34" t="s">
        <v>37</v>
      </c>
      <c r="U4" s="35" t="s">
        <v>38</v>
      </c>
      <c r="V4" s="36" t="s">
        <v>39</v>
      </c>
      <c r="W4" s="37" t="s">
        <v>89</v>
      </c>
      <c r="X4" s="38" t="s">
        <v>79</v>
      </c>
      <c r="Y4" s="39"/>
    </row>
    <row r="5" spans="1:26" ht="16" customHeight="1">
      <c r="B5" s="40" t="s">
        <v>150</v>
      </c>
      <c r="C5" s="41" t="s">
        <v>368</v>
      </c>
      <c r="D5" s="42" t="s">
        <v>477</v>
      </c>
      <c r="E5" s="43" t="s">
        <v>40</v>
      </c>
      <c r="F5" s="44">
        <v>109000</v>
      </c>
      <c r="G5" s="45">
        <f>F5*1.1</f>
        <v>119900.00000000001</v>
      </c>
      <c r="H5" s="517">
        <v>0.6</v>
      </c>
      <c r="I5" s="532"/>
      <c r="J5" s="533"/>
      <c r="K5" s="534"/>
      <c r="L5" s="46"/>
      <c r="M5" s="46"/>
      <c r="N5" s="46"/>
      <c r="O5" s="46"/>
      <c r="P5" s="46"/>
      <c r="Q5" s="46"/>
      <c r="R5" s="46"/>
      <c r="S5" s="46"/>
      <c r="T5" s="46"/>
      <c r="U5" s="47"/>
      <c r="V5" s="48">
        <f>SUM(I5:U5)</f>
        <v>0</v>
      </c>
      <c r="W5" s="49">
        <f>F5*H5*V5</f>
        <v>0</v>
      </c>
      <c r="X5" s="50">
        <f>F5*V5*$W$127</f>
        <v>0</v>
      </c>
      <c r="Y5" s="50"/>
    </row>
    <row r="6" spans="1:26" ht="16" customHeight="1">
      <c r="B6" s="51" t="s">
        <v>151</v>
      </c>
      <c r="C6" s="52" t="s">
        <v>369</v>
      </c>
      <c r="D6" s="53" t="s">
        <v>477</v>
      </c>
      <c r="E6" s="54" t="s">
        <v>40</v>
      </c>
      <c r="F6" s="55">
        <v>109000</v>
      </c>
      <c r="G6" s="56">
        <f t="shared" ref="G6:G70" si="0">F6*1.1</f>
        <v>119900.00000000001</v>
      </c>
      <c r="H6" s="518">
        <v>0.6</v>
      </c>
      <c r="I6" s="535"/>
      <c r="J6" s="536"/>
      <c r="K6" s="537"/>
      <c r="L6" s="57"/>
      <c r="M6" s="57"/>
      <c r="N6" s="57"/>
      <c r="O6" s="57"/>
      <c r="P6" s="57"/>
      <c r="Q6" s="57"/>
      <c r="R6" s="57"/>
      <c r="S6" s="57"/>
      <c r="T6" s="57"/>
      <c r="U6" s="58"/>
      <c r="V6" s="59">
        <f t="shared" ref="V6:V85" si="1">SUM(I6:U6)</f>
        <v>0</v>
      </c>
      <c r="W6" s="60">
        <f t="shared" ref="W6:W52" si="2">F6*H6*V6</f>
        <v>0</v>
      </c>
      <c r="X6" s="50">
        <f>F6*V6*$W$127</f>
        <v>0</v>
      </c>
      <c r="Y6" s="50"/>
    </row>
    <row r="7" spans="1:26" ht="16" customHeight="1">
      <c r="B7" s="51" t="s">
        <v>152</v>
      </c>
      <c r="C7" s="52" t="s">
        <v>370</v>
      </c>
      <c r="D7" s="53" t="s">
        <v>422</v>
      </c>
      <c r="E7" s="54" t="s">
        <v>86</v>
      </c>
      <c r="F7" s="55">
        <v>109000</v>
      </c>
      <c r="G7" s="56">
        <f t="shared" si="0"/>
        <v>119900.00000000001</v>
      </c>
      <c r="H7" s="518">
        <v>0.6</v>
      </c>
      <c r="I7" s="535"/>
      <c r="J7" s="536"/>
      <c r="K7" s="537"/>
      <c r="L7" s="57"/>
      <c r="M7" s="57"/>
      <c r="N7" s="57"/>
      <c r="O7" s="57"/>
      <c r="P7" s="57"/>
      <c r="Q7" s="57"/>
      <c r="R7" s="57"/>
      <c r="S7" s="57"/>
      <c r="T7" s="57"/>
      <c r="U7" s="58"/>
      <c r="V7" s="59">
        <f t="shared" si="1"/>
        <v>0</v>
      </c>
      <c r="W7" s="60">
        <f t="shared" si="2"/>
        <v>0</v>
      </c>
      <c r="X7" s="50">
        <f>F7*V7*$W$127</f>
        <v>0</v>
      </c>
      <c r="Y7" s="50"/>
    </row>
    <row r="8" spans="1:26" ht="16" customHeight="1">
      <c r="B8" s="51" t="s">
        <v>153</v>
      </c>
      <c r="C8" s="52" t="s">
        <v>371</v>
      </c>
      <c r="D8" s="53" t="s">
        <v>478</v>
      </c>
      <c r="E8" s="54" t="s">
        <v>40</v>
      </c>
      <c r="F8" s="55">
        <v>109000</v>
      </c>
      <c r="G8" s="56">
        <f t="shared" si="0"/>
        <v>119900.00000000001</v>
      </c>
      <c r="H8" s="518">
        <v>0.6</v>
      </c>
      <c r="I8" s="535"/>
      <c r="J8" s="536"/>
      <c r="K8" s="537"/>
      <c r="L8" s="57"/>
      <c r="M8" s="57"/>
      <c r="N8" s="57"/>
      <c r="O8" s="57"/>
      <c r="P8" s="57"/>
      <c r="Q8" s="57"/>
      <c r="R8" s="57"/>
      <c r="S8" s="57"/>
      <c r="T8" s="57"/>
      <c r="U8" s="58"/>
      <c r="V8" s="59">
        <f t="shared" ref="V8:V10" si="3">SUM(I8:U8)</f>
        <v>0</v>
      </c>
      <c r="W8" s="60">
        <f t="shared" ref="W8:W10" si="4">F8*H8*V8</f>
        <v>0</v>
      </c>
      <c r="X8" s="50"/>
      <c r="Y8" s="50"/>
    </row>
    <row r="9" spans="1:26" ht="16" customHeight="1">
      <c r="B9" s="51" t="s">
        <v>154</v>
      </c>
      <c r="C9" s="52" t="s">
        <v>372</v>
      </c>
      <c r="D9" s="53" t="s">
        <v>478</v>
      </c>
      <c r="E9" s="54" t="s">
        <v>40</v>
      </c>
      <c r="F9" s="55">
        <v>109000</v>
      </c>
      <c r="G9" s="56">
        <f t="shared" si="0"/>
        <v>119900.00000000001</v>
      </c>
      <c r="H9" s="518">
        <v>0.6</v>
      </c>
      <c r="I9" s="535"/>
      <c r="J9" s="536"/>
      <c r="K9" s="537"/>
      <c r="L9" s="57"/>
      <c r="M9" s="57"/>
      <c r="N9" s="57"/>
      <c r="O9" s="57"/>
      <c r="P9" s="57"/>
      <c r="Q9" s="57"/>
      <c r="R9" s="57"/>
      <c r="S9" s="57"/>
      <c r="T9" s="57"/>
      <c r="U9" s="58"/>
      <c r="V9" s="59">
        <f t="shared" si="3"/>
        <v>0</v>
      </c>
      <c r="W9" s="60">
        <f t="shared" si="4"/>
        <v>0</v>
      </c>
      <c r="X9" s="50"/>
      <c r="Y9" s="50"/>
    </row>
    <row r="10" spans="1:26" ht="16" customHeight="1">
      <c r="B10" s="51" t="s">
        <v>155</v>
      </c>
      <c r="C10" s="52" t="s">
        <v>373</v>
      </c>
      <c r="D10" s="53" t="s">
        <v>422</v>
      </c>
      <c r="E10" s="54" t="s">
        <v>40</v>
      </c>
      <c r="F10" s="55">
        <v>109000</v>
      </c>
      <c r="G10" s="56">
        <f t="shared" si="0"/>
        <v>119900.00000000001</v>
      </c>
      <c r="H10" s="518">
        <v>0.6</v>
      </c>
      <c r="I10" s="535"/>
      <c r="J10" s="536"/>
      <c r="K10" s="53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59">
        <f t="shared" si="3"/>
        <v>0</v>
      </c>
      <c r="W10" s="60">
        <f t="shared" si="4"/>
        <v>0</v>
      </c>
      <c r="X10" s="50"/>
      <c r="Y10" s="50"/>
    </row>
    <row r="11" spans="1:26" ht="16" customHeight="1">
      <c r="B11" s="51" t="s">
        <v>156</v>
      </c>
      <c r="C11" s="52" t="s">
        <v>374</v>
      </c>
      <c r="D11" s="53" t="s">
        <v>478</v>
      </c>
      <c r="E11" s="54" t="s">
        <v>40</v>
      </c>
      <c r="F11" s="55">
        <v>109000</v>
      </c>
      <c r="G11" s="56">
        <f t="shared" si="0"/>
        <v>119900.00000000001</v>
      </c>
      <c r="H11" s="518">
        <v>0.6</v>
      </c>
      <c r="I11" s="535"/>
      <c r="J11" s="536"/>
      <c r="K11" s="537"/>
      <c r="L11" s="57"/>
      <c r="M11" s="57"/>
      <c r="N11" s="57"/>
      <c r="O11" s="57"/>
      <c r="P11" s="57"/>
      <c r="Q11" s="57"/>
      <c r="R11" s="57"/>
      <c r="S11" s="57"/>
      <c r="T11" s="57"/>
      <c r="U11" s="58"/>
      <c r="V11" s="59">
        <f t="shared" si="1"/>
        <v>0</v>
      </c>
      <c r="W11" s="60">
        <f t="shared" si="2"/>
        <v>0</v>
      </c>
      <c r="X11" s="50">
        <f t="shared" ref="X11:X18" si="5">F11*V11*$W$127</f>
        <v>0</v>
      </c>
      <c r="Y11" s="50"/>
    </row>
    <row r="12" spans="1:26" ht="16" customHeight="1" thickBot="1">
      <c r="B12" s="61" t="s">
        <v>122</v>
      </c>
      <c r="C12" s="62" t="s">
        <v>375</v>
      </c>
      <c r="D12" s="63" t="s">
        <v>422</v>
      </c>
      <c r="E12" s="64" t="s">
        <v>40</v>
      </c>
      <c r="F12" s="65">
        <v>109000</v>
      </c>
      <c r="G12" s="66">
        <f t="shared" si="0"/>
        <v>119900.00000000001</v>
      </c>
      <c r="H12" s="519">
        <v>0.6</v>
      </c>
      <c r="I12" s="538"/>
      <c r="J12" s="539"/>
      <c r="K12" s="540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9">
        <f t="shared" si="1"/>
        <v>0</v>
      </c>
      <c r="W12" s="70">
        <f t="shared" si="2"/>
        <v>0</v>
      </c>
      <c r="X12" s="50">
        <f t="shared" si="5"/>
        <v>0</v>
      </c>
      <c r="Y12" s="50"/>
    </row>
    <row r="13" spans="1:26" ht="16" customHeight="1">
      <c r="B13" s="40" t="s">
        <v>123</v>
      </c>
      <c r="C13" s="41" t="s">
        <v>389</v>
      </c>
      <c r="D13" s="42" t="s">
        <v>477</v>
      </c>
      <c r="E13" s="43" t="s">
        <v>40</v>
      </c>
      <c r="F13" s="44">
        <v>109000</v>
      </c>
      <c r="G13" s="45">
        <f t="shared" si="0"/>
        <v>119900.00000000001</v>
      </c>
      <c r="H13" s="517">
        <v>0.6</v>
      </c>
      <c r="I13" s="532"/>
      <c r="J13" s="533"/>
      <c r="K13" s="534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8">
        <f>SUM(I13:U13)</f>
        <v>0</v>
      </c>
      <c r="W13" s="49">
        <f>F13*H13*V13</f>
        <v>0</v>
      </c>
      <c r="X13" s="50">
        <f t="shared" si="5"/>
        <v>0</v>
      </c>
      <c r="Y13" s="50"/>
    </row>
    <row r="14" spans="1:26" ht="16" customHeight="1">
      <c r="B14" s="51" t="s">
        <v>124</v>
      </c>
      <c r="C14" s="52" t="s">
        <v>390</v>
      </c>
      <c r="D14" s="53" t="s">
        <v>477</v>
      </c>
      <c r="E14" s="54" t="s">
        <v>40</v>
      </c>
      <c r="F14" s="55">
        <v>109000</v>
      </c>
      <c r="G14" s="56">
        <f t="shared" si="0"/>
        <v>119900.00000000001</v>
      </c>
      <c r="H14" s="518">
        <v>0.6</v>
      </c>
      <c r="I14" s="535"/>
      <c r="J14" s="536"/>
      <c r="K14" s="537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9">
        <f t="shared" ref="V14:V17" si="6">SUM(I14:U14)</f>
        <v>0</v>
      </c>
      <c r="W14" s="60">
        <f t="shared" ref="W14:W17" si="7">F14*H14*V14</f>
        <v>0</v>
      </c>
      <c r="X14" s="50">
        <f t="shared" si="5"/>
        <v>0</v>
      </c>
      <c r="Y14" s="50"/>
    </row>
    <row r="15" spans="1:26" ht="16" customHeight="1">
      <c r="B15" s="51" t="s">
        <v>157</v>
      </c>
      <c r="C15" s="52" t="s">
        <v>391</v>
      </c>
      <c r="D15" s="53" t="s">
        <v>478</v>
      </c>
      <c r="E15" s="54" t="s">
        <v>40</v>
      </c>
      <c r="F15" s="55">
        <v>109000</v>
      </c>
      <c r="G15" s="56">
        <f t="shared" si="0"/>
        <v>119900.00000000001</v>
      </c>
      <c r="H15" s="518">
        <v>0.6</v>
      </c>
      <c r="I15" s="535"/>
      <c r="J15" s="536"/>
      <c r="K15" s="53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59">
        <f t="shared" si="6"/>
        <v>0</v>
      </c>
      <c r="W15" s="60">
        <f t="shared" si="7"/>
        <v>0</v>
      </c>
      <c r="X15" s="50">
        <f t="shared" si="5"/>
        <v>0</v>
      </c>
      <c r="Y15" s="50"/>
    </row>
    <row r="16" spans="1:26" ht="16" customHeight="1">
      <c r="B16" s="51" t="s">
        <v>158</v>
      </c>
      <c r="C16" s="52" t="s">
        <v>392</v>
      </c>
      <c r="D16" s="53" t="s">
        <v>478</v>
      </c>
      <c r="E16" s="54" t="s">
        <v>40</v>
      </c>
      <c r="F16" s="55">
        <v>109000</v>
      </c>
      <c r="G16" s="56">
        <f t="shared" si="0"/>
        <v>119900.00000000001</v>
      </c>
      <c r="H16" s="518">
        <v>0.6</v>
      </c>
      <c r="I16" s="535"/>
      <c r="J16" s="536"/>
      <c r="K16" s="53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9">
        <f t="shared" si="6"/>
        <v>0</v>
      </c>
      <c r="W16" s="60">
        <f t="shared" si="7"/>
        <v>0</v>
      </c>
      <c r="X16" s="50">
        <f t="shared" si="5"/>
        <v>0</v>
      </c>
      <c r="Y16" s="50"/>
    </row>
    <row r="17" spans="2:25" ht="16" customHeight="1" thickBot="1">
      <c r="B17" s="61" t="s">
        <v>159</v>
      </c>
      <c r="C17" s="62" t="s">
        <v>393</v>
      </c>
      <c r="D17" s="63" t="s">
        <v>234</v>
      </c>
      <c r="E17" s="64" t="s">
        <v>40</v>
      </c>
      <c r="F17" s="65">
        <v>109000</v>
      </c>
      <c r="G17" s="66">
        <f t="shared" si="0"/>
        <v>119900.00000000001</v>
      </c>
      <c r="H17" s="519">
        <v>0.6</v>
      </c>
      <c r="I17" s="538"/>
      <c r="J17" s="539"/>
      <c r="K17" s="540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9">
        <f t="shared" si="6"/>
        <v>0</v>
      </c>
      <c r="W17" s="70">
        <f t="shared" si="7"/>
        <v>0</v>
      </c>
      <c r="X17" s="50">
        <f t="shared" si="5"/>
        <v>0</v>
      </c>
      <c r="Y17" s="50"/>
    </row>
    <row r="18" spans="2:25" ht="16" customHeight="1">
      <c r="B18" s="71" t="s">
        <v>160</v>
      </c>
      <c r="C18" s="72" t="s">
        <v>114</v>
      </c>
      <c r="D18" s="73" t="s">
        <v>477</v>
      </c>
      <c r="E18" s="74" t="s">
        <v>75</v>
      </c>
      <c r="F18" s="44">
        <v>109000</v>
      </c>
      <c r="G18" s="45">
        <f t="shared" si="0"/>
        <v>119900.00000000001</v>
      </c>
      <c r="H18" s="517">
        <v>0.6</v>
      </c>
      <c r="I18" s="532"/>
      <c r="J18" s="533"/>
      <c r="K18" s="534"/>
      <c r="L18" s="46"/>
      <c r="M18" s="46"/>
      <c r="N18" s="46"/>
      <c r="O18" s="46"/>
      <c r="P18" s="46"/>
      <c r="Q18" s="46"/>
      <c r="R18" s="46"/>
      <c r="S18" s="75"/>
      <c r="T18" s="75"/>
      <c r="U18" s="76"/>
      <c r="V18" s="48">
        <f t="shared" si="1"/>
        <v>0</v>
      </c>
      <c r="W18" s="49">
        <f t="shared" si="2"/>
        <v>0</v>
      </c>
      <c r="X18" s="50">
        <f t="shared" si="5"/>
        <v>0</v>
      </c>
      <c r="Y18" s="50"/>
    </row>
    <row r="19" spans="2:25" ht="16" customHeight="1">
      <c r="B19" s="40" t="s">
        <v>161</v>
      </c>
      <c r="C19" s="72" t="s">
        <v>115</v>
      </c>
      <c r="D19" s="73" t="s">
        <v>477</v>
      </c>
      <c r="E19" s="77" t="s">
        <v>75</v>
      </c>
      <c r="F19" s="55">
        <v>109000</v>
      </c>
      <c r="G19" s="45">
        <f t="shared" si="0"/>
        <v>119900.00000000001</v>
      </c>
      <c r="H19" s="517">
        <v>0.6</v>
      </c>
      <c r="I19" s="532"/>
      <c r="J19" s="533"/>
      <c r="K19" s="534"/>
      <c r="L19" s="46"/>
      <c r="M19" s="46"/>
      <c r="N19" s="46"/>
      <c r="O19" s="46"/>
      <c r="P19" s="46"/>
      <c r="Q19" s="46"/>
      <c r="R19" s="46"/>
      <c r="S19" s="75"/>
      <c r="T19" s="75"/>
      <c r="U19" s="76"/>
      <c r="V19" s="48">
        <f t="shared" si="1"/>
        <v>0</v>
      </c>
      <c r="W19" s="49">
        <f t="shared" si="2"/>
        <v>0</v>
      </c>
      <c r="X19" s="50"/>
      <c r="Y19" s="50"/>
    </row>
    <row r="20" spans="2:25" ht="16" customHeight="1">
      <c r="B20" s="40" t="s">
        <v>162</v>
      </c>
      <c r="C20" s="72" t="s">
        <v>259</v>
      </c>
      <c r="D20" s="73" t="s">
        <v>229</v>
      </c>
      <c r="E20" s="77" t="s">
        <v>75</v>
      </c>
      <c r="F20" s="55">
        <v>109000</v>
      </c>
      <c r="G20" s="45">
        <f t="shared" si="0"/>
        <v>119900.00000000001</v>
      </c>
      <c r="H20" s="517">
        <v>0.6</v>
      </c>
      <c r="I20" s="532"/>
      <c r="J20" s="533"/>
      <c r="K20" s="534"/>
      <c r="L20" s="46"/>
      <c r="M20" s="46"/>
      <c r="N20" s="46"/>
      <c r="O20" s="46"/>
      <c r="P20" s="46"/>
      <c r="Q20" s="46"/>
      <c r="R20" s="46"/>
      <c r="S20" s="75"/>
      <c r="T20" s="75"/>
      <c r="U20" s="76"/>
      <c r="V20" s="48">
        <f t="shared" ref="V20" si="8">SUM(I20:U20)</f>
        <v>0</v>
      </c>
      <c r="W20" s="49">
        <f t="shared" ref="W20" si="9">F20*H20*V20</f>
        <v>0</v>
      </c>
      <c r="X20" s="50"/>
      <c r="Y20" s="50"/>
    </row>
    <row r="21" spans="2:25" ht="16" customHeight="1">
      <c r="B21" s="40" t="s">
        <v>163</v>
      </c>
      <c r="C21" s="72" t="s">
        <v>116</v>
      </c>
      <c r="D21" s="73" t="s">
        <v>477</v>
      </c>
      <c r="E21" s="77" t="s">
        <v>75</v>
      </c>
      <c r="F21" s="55">
        <v>109000</v>
      </c>
      <c r="G21" s="56">
        <f t="shared" si="0"/>
        <v>119900.00000000001</v>
      </c>
      <c r="H21" s="518">
        <v>0.6</v>
      </c>
      <c r="I21" s="532"/>
      <c r="J21" s="533"/>
      <c r="K21" s="534"/>
      <c r="L21" s="46"/>
      <c r="M21" s="46"/>
      <c r="N21" s="46"/>
      <c r="O21" s="46"/>
      <c r="P21" s="46"/>
      <c r="Q21" s="46"/>
      <c r="R21" s="46"/>
      <c r="S21" s="75"/>
      <c r="T21" s="75"/>
      <c r="U21" s="76"/>
      <c r="V21" s="48">
        <f t="shared" si="1"/>
        <v>0</v>
      </c>
      <c r="W21" s="49">
        <f t="shared" si="2"/>
        <v>0</v>
      </c>
      <c r="X21" s="50"/>
      <c r="Y21" s="50"/>
    </row>
    <row r="22" spans="2:25" ht="16" customHeight="1">
      <c r="B22" s="40" t="s">
        <v>164</v>
      </c>
      <c r="C22" s="72" t="s">
        <v>113</v>
      </c>
      <c r="D22" s="73" t="s">
        <v>478</v>
      </c>
      <c r="E22" s="77" t="s">
        <v>75</v>
      </c>
      <c r="F22" s="55">
        <v>109000</v>
      </c>
      <c r="G22" s="56">
        <f t="shared" si="0"/>
        <v>119900.00000000001</v>
      </c>
      <c r="H22" s="518">
        <v>0.6</v>
      </c>
      <c r="I22" s="532"/>
      <c r="J22" s="533"/>
      <c r="K22" s="534"/>
      <c r="L22" s="46"/>
      <c r="M22" s="46"/>
      <c r="N22" s="46"/>
      <c r="O22" s="46"/>
      <c r="P22" s="46"/>
      <c r="Q22" s="46"/>
      <c r="R22" s="46"/>
      <c r="S22" s="75"/>
      <c r="T22" s="75"/>
      <c r="U22" s="76"/>
      <c r="V22" s="48">
        <f t="shared" si="1"/>
        <v>0</v>
      </c>
      <c r="W22" s="49">
        <f t="shared" si="2"/>
        <v>0</v>
      </c>
      <c r="X22" s="50"/>
      <c r="Y22" s="50"/>
    </row>
    <row r="23" spans="2:25" ht="16" customHeight="1">
      <c r="B23" s="51" t="s">
        <v>165</v>
      </c>
      <c r="C23" s="78" t="s">
        <v>84</v>
      </c>
      <c r="D23" s="79" t="s">
        <v>478</v>
      </c>
      <c r="E23" s="77" t="s">
        <v>75</v>
      </c>
      <c r="F23" s="55">
        <v>109000</v>
      </c>
      <c r="G23" s="56">
        <f t="shared" si="0"/>
        <v>119900.00000000001</v>
      </c>
      <c r="H23" s="518">
        <v>0.6</v>
      </c>
      <c r="I23" s="535"/>
      <c r="J23" s="536"/>
      <c r="K23" s="53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59">
        <f t="shared" si="1"/>
        <v>0</v>
      </c>
      <c r="W23" s="60">
        <f t="shared" si="2"/>
        <v>0</v>
      </c>
      <c r="X23" s="50">
        <f t="shared" ref="X23:X36" si="10">F23*V23*$W$127</f>
        <v>0</v>
      </c>
      <c r="Y23" s="50"/>
    </row>
    <row r="24" spans="2:25" ht="16" customHeight="1">
      <c r="B24" s="51" t="s">
        <v>166</v>
      </c>
      <c r="C24" s="78" t="s">
        <v>92</v>
      </c>
      <c r="D24" s="79" t="s">
        <v>478</v>
      </c>
      <c r="E24" s="77" t="s">
        <v>75</v>
      </c>
      <c r="F24" s="55">
        <v>109000</v>
      </c>
      <c r="G24" s="56">
        <f t="shared" si="0"/>
        <v>119900.00000000001</v>
      </c>
      <c r="H24" s="518">
        <v>0.6</v>
      </c>
      <c r="I24" s="535"/>
      <c r="J24" s="536"/>
      <c r="K24" s="53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59">
        <f t="shared" si="1"/>
        <v>0</v>
      </c>
      <c r="W24" s="60">
        <f t="shared" si="2"/>
        <v>0</v>
      </c>
      <c r="X24" s="50">
        <f t="shared" si="10"/>
        <v>0</v>
      </c>
      <c r="Y24" s="50"/>
    </row>
    <row r="25" spans="2:25" ht="16" customHeight="1" thickBot="1">
      <c r="B25" s="80" t="s">
        <v>167</v>
      </c>
      <c r="C25" s="62" t="s">
        <v>85</v>
      </c>
      <c r="D25" s="63" t="s">
        <v>478</v>
      </c>
      <c r="E25" s="64" t="s">
        <v>75</v>
      </c>
      <c r="F25" s="65">
        <v>109000</v>
      </c>
      <c r="G25" s="66">
        <f t="shared" si="0"/>
        <v>119900.00000000001</v>
      </c>
      <c r="H25" s="519">
        <v>0.6</v>
      </c>
      <c r="I25" s="538"/>
      <c r="J25" s="539"/>
      <c r="K25" s="540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9">
        <f t="shared" si="1"/>
        <v>0</v>
      </c>
      <c r="W25" s="70">
        <f t="shared" si="2"/>
        <v>0</v>
      </c>
      <c r="X25" s="50">
        <f t="shared" si="10"/>
        <v>0</v>
      </c>
      <c r="Y25" s="50"/>
    </row>
    <row r="26" spans="2:25" ht="16" customHeight="1">
      <c r="B26" s="40" t="s">
        <v>168</v>
      </c>
      <c r="C26" s="81" t="s">
        <v>399</v>
      </c>
      <c r="D26" s="82" t="s">
        <v>421</v>
      </c>
      <c r="E26" s="74" t="s">
        <v>40</v>
      </c>
      <c r="F26" s="44">
        <v>36000</v>
      </c>
      <c r="G26" s="45">
        <f t="shared" ref="G26:G35" si="11">F26*1.1</f>
        <v>39600</v>
      </c>
      <c r="H26" s="520">
        <v>0.5</v>
      </c>
      <c r="I26" s="532"/>
      <c r="J26" s="533"/>
      <c r="K26" s="534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48">
        <f>SUM(I26:U26)</f>
        <v>0</v>
      </c>
      <c r="W26" s="49">
        <f>F26*H26*V26</f>
        <v>0</v>
      </c>
      <c r="X26" s="50">
        <f t="shared" si="10"/>
        <v>0</v>
      </c>
      <c r="Y26" s="50"/>
    </row>
    <row r="27" spans="2:25" ht="16" customHeight="1">
      <c r="B27" s="83" t="s">
        <v>169</v>
      </c>
      <c r="C27" s="84" t="s">
        <v>400</v>
      </c>
      <c r="D27" s="85" t="s">
        <v>421</v>
      </c>
      <c r="E27" s="77" t="s">
        <v>86</v>
      </c>
      <c r="F27" s="55">
        <v>36000</v>
      </c>
      <c r="G27" s="56">
        <f t="shared" si="11"/>
        <v>39600</v>
      </c>
      <c r="H27" s="521">
        <v>0.5</v>
      </c>
      <c r="I27" s="535"/>
      <c r="J27" s="536"/>
      <c r="K27" s="53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59">
        <f t="shared" ref="V27" si="12">SUM(I27:U27)</f>
        <v>0</v>
      </c>
      <c r="W27" s="60">
        <f t="shared" ref="W27" si="13">F27*H27*V27</f>
        <v>0</v>
      </c>
      <c r="X27" s="50">
        <f t="shared" si="10"/>
        <v>0</v>
      </c>
      <c r="Y27" s="50"/>
    </row>
    <row r="28" spans="2:25" ht="16" customHeight="1">
      <c r="B28" s="83" t="s">
        <v>170</v>
      </c>
      <c r="C28" s="84" t="s">
        <v>401</v>
      </c>
      <c r="D28" s="85" t="s">
        <v>421</v>
      </c>
      <c r="E28" s="77" t="s">
        <v>40</v>
      </c>
      <c r="F28" s="55">
        <v>36000</v>
      </c>
      <c r="G28" s="56">
        <f t="shared" si="11"/>
        <v>39600</v>
      </c>
      <c r="H28" s="521">
        <v>0.5</v>
      </c>
      <c r="I28" s="535"/>
      <c r="J28" s="536"/>
      <c r="K28" s="53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59">
        <f>SUM(I28:U28)</f>
        <v>0</v>
      </c>
      <c r="W28" s="60">
        <f>F28*H28*V28</f>
        <v>0</v>
      </c>
      <c r="X28" s="50">
        <f t="shared" si="10"/>
        <v>0</v>
      </c>
      <c r="Y28" s="50"/>
    </row>
    <row r="29" spans="2:25" ht="16" customHeight="1">
      <c r="B29" s="51" t="s">
        <v>171</v>
      </c>
      <c r="C29" s="84" t="s">
        <v>402</v>
      </c>
      <c r="D29" s="85" t="s">
        <v>421</v>
      </c>
      <c r="E29" s="77" t="s">
        <v>40</v>
      </c>
      <c r="F29" s="55">
        <v>36000</v>
      </c>
      <c r="G29" s="56">
        <f t="shared" si="11"/>
        <v>39600</v>
      </c>
      <c r="H29" s="521">
        <v>0.5</v>
      </c>
      <c r="I29" s="535"/>
      <c r="J29" s="536"/>
      <c r="K29" s="53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59">
        <f>SUM(I29:U29)</f>
        <v>0</v>
      </c>
      <c r="W29" s="60">
        <f>F29*H29*V29</f>
        <v>0</v>
      </c>
      <c r="X29" s="50">
        <f t="shared" si="10"/>
        <v>0</v>
      </c>
      <c r="Y29" s="50"/>
    </row>
    <row r="30" spans="2:25" ht="16" customHeight="1" thickBot="1">
      <c r="B30" s="80" t="s">
        <v>172</v>
      </c>
      <c r="C30" s="86" t="s">
        <v>403</v>
      </c>
      <c r="D30" s="87" t="s">
        <v>476</v>
      </c>
      <c r="E30" s="64" t="s">
        <v>40</v>
      </c>
      <c r="F30" s="65">
        <v>36000</v>
      </c>
      <c r="G30" s="66">
        <f t="shared" si="11"/>
        <v>39600</v>
      </c>
      <c r="H30" s="522">
        <v>0.5</v>
      </c>
      <c r="I30" s="538"/>
      <c r="J30" s="539"/>
      <c r="K30" s="540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9">
        <f>SUM(I30:U30)</f>
        <v>0</v>
      </c>
      <c r="W30" s="70">
        <f>F30*H30*V30</f>
        <v>0</v>
      </c>
      <c r="X30" s="50">
        <f t="shared" si="10"/>
        <v>0</v>
      </c>
      <c r="Y30" s="50"/>
    </row>
    <row r="31" spans="2:25" ht="16" customHeight="1">
      <c r="B31" s="40" t="s">
        <v>173</v>
      </c>
      <c r="C31" s="81" t="s">
        <v>404</v>
      </c>
      <c r="D31" s="82" t="s">
        <v>421</v>
      </c>
      <c r="E31" s="74" t="s">
        <v>40</v>
      </c>
      <c r="F31" s="44">
        <v>36000</v>
      </c>
      <c r="G31" s="45">
        <f t="shared" si="11"/>
        <v>39600</v>
      </c>
      <c r="H31" s="520">
        <v>0.5</v>
      </c>
      <c r="I31" s="532"/>
      <c r="J31" s="533"/>
      <c r="K31" s="534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8">
        <f>SUM(I31:U31)</f>
        <v>0</v>
      </c>
      <c r="W31" s="49">
        <f>F31*H31*V31</f>
        <v>0</v>
      </c>
      <c r="X31" s="50">
        <f t="shared" si="10"/>
        <v>0</v>
      </c>
      <c r="Y31" s="50"/>
    </row>
    <row r="32" spans="2:25" ht="16" customHeight="1">
      <c r="B32" s="83" t="s">
        <v>174</v>
      </c>
      <c r="C32" s="84" t="s">
        <v>405</v>
      </c>
      <c r="D32" s="85" t="s">
        <v>421</v>
      </c>
      <c r="E32" s="77" t="s">
        <v>86</v>
      </c>
      <c r="F32" s="55">
        <v>36000</v>
      </c>
      <c r="G32" s="56">
        <f t="shared" si="11"/>
        <v>39600</v>
      </c>
      <c r="H32" s="521">
        <v>0.5</v>
      </c>
      <c r="I32" s="535"/>
      <c r="J32" s="536"/>
      <c r="K32" s="53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59">
        <f t="shared" ref="V32" si="14">SUM(I32:U32)</f>
        <v>0</v>
      </c>
      <c r="W32" s="60">
        <f t="shared" ref="W32" si="15">F32*H32*V32</f>
        <v>0</v>
      </c>
      <c r="X32" s="50">
        <f t="shared" si="10"/>
        <v>0</v>
      </c>
      <c r="Y32" s="50"/>
    </row>
    <row r="33" spans="2:25" ht="16" customHeight="1">
      <c r="B33" s="83" t="s">
        <v>175</v>
      </c>
      <c r="C33" s="84" t="s">
        <v>406</v>
      </c>
      <c r="D33" s="85" t="s">
        <v>421</v>
      </c>
      <c r="E33" s="77" t="s">
        <v>40</v>
      </c>
      <c r="F33" s="55">
        <v>36000</v>
      </c>
      <c r="G33" s="56">
        <f t="shared" si="11"/>
        <v>39600</v>
      </c>
      <c r="H33" s="521">
        <v>0.5</v>
      </c>
      <c r="I33" s="535"/>
      <c r="J33" s="536"/>
      <c r="K33" s="53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9">
        <f>SUM(I33:U33)</f>
        <v>0</v>
      </c>
      <c r="W33" s="60">
        <f>F33*H33*V33</f>
        <v>0</v>
      </c>
      <c r="X33" s="50">
        <f t="shared" si="10"/>
        <v>0</v>
      </c>
      <c r="Y33" s="50"/>
    </row>
    <row r="34" spans="2:25" ht="16" customHeight="1">
      <c r="B34" s="51" t="s">
        <v>279</v>
      </c>
      <c r="C34" s="84" t="s">
        <v>407</v>
      </c>
      <c r="D34" s="85" t="s">
        <v>421</v>
      </c>
      <c r="E34" s="77" t="s">
        <v>40</v>
      </c>
      <c r="F34" s="55">
        <v>36000</v>
      </c>
      <c r="G34" s="56">
        <f t="shared" si="11"/>
        <v>39600</v>
      </c>
      <c r="H34" s="521">
        <v>0.5</v>
      </c>
      <c r="I34" s="535"/>
      <c r="J34" s="536"/>
      <c r="K34" s="537"/>
      <c r="L34" s="57"/>
      <c r="M34" s="57"/>
      <c r="N34" s="57"/>
      <c r="O34" s="57"/>
      <c r="P34" s="57"/>
      <c r="Q34" s="57"/>
      <c r="R34" s="57"/>
      <c r="S34" s="57"/>
      <c r="T34" s="57"/>
      <c r="U34" s="58"/>
      <c r="V34" s="59">
        <f>SUM(I34:U34)</f>
        <v>0</v>
      </c>
      <c r="W34" s="60">
        <f>F34*H34*V34</f>
        <v>0</v>
      </c>
      <c r="X34" s="50">
        <f t="shared" si="10"/>
        <v>0</v>
      </c>
      <c r="Y34" s="50"/>
    </row>
    <row r="35" spans="2:25" ht="16" customHeight="1" thickBot="1">
      <c r="B35" s="80" t="s">
        <v>280</v>
      </c>
      <c r="C35" s="86" t="s">
        <v>408</v>
      </c>
      <c r="D35" s="87" t="s">
        <v>475</v>
      </c>
      <c r="E35" s="64" t="s">
        <v>40</v>
      </c>
      <c r="F35" s="65">
        <v>36000</v>
      </c>
      <c r="G35" s="66">
        <f t="shared" si="11"/>
        <v>39600</v>
      </c>
      <c r="H35" s="522">
        <v>0.5</v>
      </c>
      <c r="I35" s="538"/>
      <c r="J35" s="539"/>
      <c r="K35" s="540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9">
        <f>SUM(I35:U35)</f>
        <v>0</v>
      </c>
      <c r="W35" s="70">
        <f>F35*H35*V35</f>
        <v>0</v>
      </c>
      <c r="X35" s="50">
        <f t="shared" si="10"/>
        <v>0</v>
      </c>
      <c r="Y35" s="50"/>
    </row>
    <row r="36" spans="2:25" ht="16" customHeight="1">
      <c r="B36" s="40" t="s">
        <v>281</v>
      </c>
      <c r="C36" s="72" t="s">
        <v>376</v>
      </c>
      <c r="D36" s="73" t="s">
        <v>477</v>
      </c>
      <c r="E36" s="74" t="s">
        <v>75</v>
      </c>
      <c r="F36" s="44">
        <v>109000</v>
      </c>
      <c r="G36" s="45">
        <f t="shared" si="0"/>
        <v>119900.00000000001</v>
      </c>
      <c r="H36" s="517">
        <v>0.6</v>
      </c>
      <c r="I36" s="532"/>
      <c r="J36" s="533"/>
      <c r="K36" s="534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48">
        <f t="shared" si="1"/>
        <v>0</v>
      </c>
      <c r="W36" s="49">
        <f t="shared" si="2"/>
        <v>0</v>
      </c>
      <c r="X36" s="50">
        <f t="shared" si="10"/>
        <v>0</v>
      </c>
      <c r="Y36" s="50"/>
    </row>
    <row r="37" spans="2:25" ht="16" customHeight="1">
      <c r="B37" s="40" t="s">
        <v>282</v>
      </c>
      <c r="C37" s="78" t="s">
        <v>377</v>
      </c>
      <c r="D37" s="79" t="s">
        <v>477</v>
      </c>
      <c r="E37" s="77" t="s">
        <v>75</v>
      </c>
      <c r="F37" s="55">
        <v>109000</v>
      </c>
      <c r="G37" s="56">
        <f t="shared" si="0"/>
        <v>119900.00000000001</v>
      </c>
      <c r="H37" s="518">
        <v>0.6</v>
      </c>
      <c r="I37" s="535"/>
      <c r="J37" s="536"/>
      <c r="K37" s="53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59">
        <f t="shared" ref="V37" si="16">SUM(I37:U37)</f>
        <v>0</v>
      </c>
      <c r="W37" s="60">
        <f t="shared" ref="W37" si="17">F37*H37*V37</f>
        <v>0</v>
      </c>
      <c r="X37" s="50"/>
      <c r="Y37" s="50"/>
    </row>
    <row r="38" spans="2:25" ht="16" customHeight="1">
      <c r="B38" s="51" t="s">
        <v>283</v>
      </c>
      <c r="C38" s="78" t="s">
        <v>378</v>
      </c>
      <c r="D38" s="79" t="s">
        <v>477</v>
      </c>
      <c r="E38" s="77" t="s">
        <v>75</v>
      </c>
      <c r="F38" s="55">
        <v>109000</v>
      </c>
      <c r="G38" s="56">
        <f t="shared" si="0"/>
        <v>119900.00000000001</v>
      </c>
      <c r="H38" s="518">
        <v>0.6</v>
      </c>
      <c r="I38" s="535"/>
      <c r="J38" s="536"/>
      <c r="K38" s="53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9">
        <f t="shared" si="1"/>
        <v>0</v>
      </c>
      <c r="W38" s="60">
        <f t="shared" si="2"/>
        <v>0</v>
      </c>
      <c r="X38" s="50">
        <f t="shared" ref="X38:X45" si="18">F38*V38*$W$127</f>
        <v>0</v>
      </c>
      <c r="Y38" s="50"/>
    </row>
    <row r="39" spans="2:25" ht="16" customHeight="1">
      <c r="B39" s="83" t="s">
        <v>284</v>
      </c>
      <c r="C39" s="78" t="s">
        <v>379</v>
      </c>
      <c r="D39" s="79" t="s">
        <v>478</v>
      </c>
      <c r="E39" s="77" t="s">
        <v>75</v>
      </c>
      <c r="F39" s="55">
        <v>109000</v>
      </c>
      <c r="G39" s="56">
        <f t="shared" si="0"/>
        <v>119900.00000000001</v>
      </c>
      <c r="H39" s="518">
        <v>0.6</v>
      </c>
      <c r="I39" s="535"/>
      <c r="J39" s="536"/>
      <c r="K39" s="53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9">
        <f t="shared" si="1"/>
        <v>0</v>
      </c>
      <c r="W39" s="60">
        <f t="shared" si="2"/>
        <v>0</v>
      </c>
      <c r="X39" s="50">
        <f t="shared" si="18"/>
        <v>0</v>
      </c>
      <c r="Y39" s="50"/>
    </row>
    <row r="40" spans="2:25" ht="16" customHeight="1">
      <c r="B40" s="51" t="s">
        <v>285</v>
      </c>
      <c r="C40" s="78" t="s">
        <v>380</v>
      </c>
      <c r="D40" s="79" t="s">
        <v>234</v>
      </c>
      <c r="E40" s="77" t="s">
        <v>75</v>
      </c>
      <c r="F40" s="55">
        <v>109000</v>
      </c>
      <c r="G40" s="56">
        <f t="shared" si="0"/>
        <v>119900.00000000001</v>
      </c>
      <c r="H40" s="518">
        <v>0.6</v>
      </c>
      <c r="I40" s="535"/>
      <c r="J40" s="536"/>
      <c r="K40" s="537"/>
      <c r="L40" s="57"/>
      <c r="M40" s="57"/>
      <c r="N40" s="57"/>
      <c r="O40" s="57"/>
      <c r="P40" s="57"/>
      <c r="Q40" s="57"/>
      <c r="R40" s="57"/>
      <c r="S40" s="88"/>
      <c r="T40" s="88"/>
      <c r="U40" s="89"/>
      <c r="V40" s="59">
        <f t="shared" si="1"/>
        <v>0</v>
      </c>
      <c r="W40" s="60">
        <f t="shared" si="2"/>
        <v>0</v>
      </c>
      <c r="X40" s="50">
        <f t="shared" si="18"/>
        <v>0</v>
      </c>
      <c r="Y40" s="50"/>
    </row>
    <row r="41" spans="2:25" ht="16" customHeight="1" thickBot="1">
      <c r="B41" s="80" t="s">
        <v>286</v>
      </c>
      <c r="C41" s="62" t="s">
        <v>381</v>
      </c>
      <c r="D41" s="63" t="s">
        <v>478</v>
      </c>
      <c r="E41" s="64" t="s">
        <v>75</v>
      </c>
      <c r="F41" s="65">
        <v>109000</v>
      </c>
      <c r="G41" s="66">
        <f t="shared" si="0"/>
        <v>119900.00000000001</v>
      </c>
      <c r="H41" s="519">
        <v>0.6</v>
      </c>
      <c r="I41" s="538"/>
      <c r="J41" s="541"/>
      <c r="K41" s="542"/>
      <c r="L41" s="67"/>
      <c r="M41" s="67"/>
      <c r="N41" s="67"/>
      <c r="O41" s="67"/>
      <c r="P41" s="67"/>
      <c r="Q41" s="67"/>
      <c r="R41" s="67"/>
      <c r="S41" s="90"/>
      <c r="T41" s="90"/>
      <c r="U41" s="91"/>
      <c r="V41" s="69">
        <f t="shared" si="1"/>
        <v>0</v>
      </c>
      <c r="W41" s="70">
        <f t="shared" si="2"/>
        <v>0</v>
      </c>
      <c r="X41" s="50">
        <f t="shared" si="18"/>
        <v>0</v>
      </c>
      <c r="Y41" s="50"/>
    </row>
    <row r="42" spans="2:25" ht="16" customHeight="1">
      <c r="B42" s="40" t="s">
        <v>287</v>
      </c>
      <c r="C42" s="41" t="s">
        <v>394</v>
      </c>
      <c r="D42" s="42" t="s">
        <v>229</v>
      </c>
      <c r="E42" s="43" t="s">
        <v>474</v>
      </c>
      <c r="F42" s="44">
        <v>109000</v>
      </c>
      <c r="G42" s="45">
        <f t="shared" si="0"/>
        <v>119900.00000000001</v>
      </c>
      <c r="H42" s="517">
        <v>0.6</v>
      </c>
      <c r="I42" s="532"/>
      <c r="J42" s="533"/>
      <c r="K42" s="534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8">
        <f>SUM(I42:U42)</f>
        <v>0</v>
      </c>
      <c r="W42" s="49">
        <f>F42*H42*V42</f>
        <v>0</v>
      </c>
      <c r="X42" s="50">
        <f t="shared" si="18"/>
        <v>0</v>
      </c>
      <c r="Y42" s="50"/>
    </row>
    <row r="43" spans="2:25" ht="16" customHeight="1">
      <c r="B43" s="51" t="s">
        <v>288</v>
      </c>
      <c r="C43" s="52" t="s">
        <v>395</v>
      </c>
      <c r="D43" s="53" t="s">
        <v>477</v>
      </c>
      <c r="E43" s="54" t="s">
        <v>398</v>
      </c>
      <c r="F43" s="55">
        <v>109000</v>
      </c>
      <c r="G43" s="56">
        <f t="shared" si="0"/>
        <v>119900.00000000001</v>
      </c>
      <c r="H43" s="518">
        <v>0.6</v>
      </c>
      <c r="I43" s="535"/>
      <c r="J43" s="536"/>
      <c r="K43" s="53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9">
        <f t="shared" ref="V43:V45" si="19">SUM(I43:U43)</f>
        <v>0</v>
      </c>
      <c r="W43" s="60">
        <f t="shared" ref="W43:W45" si="20">F43*H43*V43</f>
        <v>0</v>
      </c>
      <c r="X43" s="50">
        <f t="shared" si="18"/>
        <v>0</v>
      </c>
      <c r="Y43" s="50"/>
    </row>
    <row r="44" spans="2:25" ht="16" customHeight="1">
      <c r="B44" s="51" t="s">
        <v>289</v>
      </c>
      <c r="C44" s="52" t="s">
        <v>396</v>
      </c>
      <c r="D44" s="53" t="s">
        <v>478</v>
      </c>
      <c r="E44" s="54" t="s">
        <v>398</v>
      </c>
      <c r="F44" s="55">
        <v>109000</v>
      </c>
      <c r="G44" s="56">
        <f t="shared" si="0"/>
        <v>119900.00000000001</v>
      </c>
      <c r="H44" s="518">
        <v>0.6</v>
      </c>
      <c r="I44" s="535"/>
      <c r="J44" s="536"/>
      <c r="K44" s="537"/>
      <c r="L44" s="57"/>
      <c r="M44" s="57"/>
      <c r="N44" s="57"/>
      <c r="O44" s="57"/>
      <c r="P44" s="57"/>
      <c r="Q44" s="57"/>
      <c r="R44" s="57"/>
      <c r="S44" s="57"/>
      <c r="T44" s="57"/>
      <c r="U44" s="58"/>
      <c r="V44" s="59">
        <f t="shared" si="19"/>
        <v>0</v>
      </c>
      <c r="W44" s="60">
        <f t="shared" si="20"/>
        <v>0</v>
      </c>
      <c r="X44" s="50">
        <f t="shared" si="18"/>
        <v>0</v>
      </c>
      <c r="Y44" s="50"/>
    </row>
    <row r="45" spans="2:25" ht="16" customHeight="1" thickBot="1">
      <c r="B45" s="61" t="s">
        <v>290</v>
      </c>
      <c r="C45" s="62" t="s">
        <v>397</v>
      </c>
      <c r="D45" s="63" t="s">
        <v>478</v>
      </c>
      <c r="E45" s="64" t="s">
        <v>474</v>
      </c>
      <c r="F45" s="65">
        <v>109000</v>
      </c>
      <c r="G45" s="66">
        <f t="shared" si="0"/>
        <v>119900.00000000001</v>
      </c>
      <c r="H45" s="519">
        <v>0.6</v>
      </c>
      <c r="I45" s="538"/>
      <c r="J45" s="539"/>
      <c r="K45" s="540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9">
        <f t="shared" si="19"/>
        <v>0</v>
      </c>
      <c r="W45" s="70">
        <f t="shared" si="20"/>
        <v>0</v>
      </c>
      <c r="X45" s="50">
        <f t="shared" si="18"/>
        <v>0</v>
      </c>
      <c r="Y45" s="50"/>
    </row>
    <row r="46" spans="2:25" ht="16" customHeight="1">
      <c r="B46" s="40" t="s">
        <v>291</v>
      </c>
      <c r="C46" s="72" t="s">
        <v>260</v>
      </c>
      <c r="D46" s="79" t="s">
        <v>229</v>
      </c>
      <c r="E46" s="74" t="s">
        <v>357</v>
      </c>
      <c r="F46" s="44">
        <v>72000</v>
      </c>
      <c r="G46" s="45">
        <f t="shared" si="0"/>
        <v>79200</v>
      </c>
      <c r="H46" s="520">
        <v>0.5</v>
      </c>
      <c r="I46" s="543"/>
      <c r="J46" s="533"/>
      <c r="K46" s="534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8">
        <f t="shared" ref="V46:V50" si="21">SUM(I46:U46)</f>
        <v>0</v>
      </c>
      <c r="W46" s="49">
        <f t="shared" ref="W46:W50" si="22">F46*H46*V46</f>
        <v>0</v>
      </c>
      <c r="X46" s="50">
        <f t="shared" ref="X46:X55" si="23">F46*V46*$W$128</f>
        <v>0</v>
      </c>
      <c r="Y46" s="50"/>
    </row>
    <row r="47" spans="2:25" ht="16" customHeight="1">
      <c r="B47" s="51" t="s">
        <v>358</v>
      </c>
      <c r="C47" s="78" t="s">
        <v>261</v>
      </c>
      <c r="D47" s="79" t="s">
        <v>229</v>
      </c>
      <c r="E47" s="77" t="s">
        <v>356</v>
      </c>
      <c r="F47" s="55">
        <v>72000</v>
      </c>
      <c r="G47" s="56">
        <f t="shared" si="0"/>
        <v>79200</v>
      </c>
      <c r="H47" s="521">
        <v>0.5</v>
      </c>
      <c r="I47" s="535"/>
      <c r="J47" s="536"/>
      <c r="K47" s="53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9">
        <f t="shared" si="21"/>
        <v>0</v>
      </c>
      <c r="W47" s="60">
        <f t="shared" si="22"/>
        <v>0</v>
      </c>
      <c r="X47" s="50">
        <f t="shared" si="23"/>
        <v>0</v>
      </c>
      <c r="Y47" s="50"/>
    </row>
    <row r="48" spans="2:25" ht="16" customHeight="1">
      <c r="B48" s="51" t="s">
        <v>292</v>
      </c>
      <c r="C48" s="78" t="s">
        <v>262</v>
      </c>
      <c r="D48" s="79" t="s">
        <v>234</v>
      </c>
      <c r="E48" s="77" t="s">
        <v>357</v>
      </c>
      <c r="F48" s="55">
        <v>72000</v>
      </c>
      <c r="G48" s="56">
        <f t="shared" si="0"/>
        <v>79200</v>
      </c>
      <c r="H48" s="521">
        <v>0.5</v>
      </c>
      <c r="I48" s="535"/>
      <c r="J48" s="536"/>
      <c r="K48" s="53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59">
        <f t="shared" si="21"/>
        <v>0</v>
      </c>
      <c r="W48" s="60">
        <f t="shared" si="22"/>
        <v>0</v>
      </c>
      <c r="X48" s="50">
        <f t="shared" si="23"/>
        <v>0</v>
      </c>
      <c r="Y48" s="50"/>
    </row>
    <row r="49" spans="2:25" ht="16" customHeight="1">
      <c r="B49" s="92" t="s">
        <v>293</v>
      </c>
      <c r="C49" s="78" t="s">
        <v>263</v>
      </c>
      <c r="D49" s="79" t="s">
        <v>234</v>
      </c>
      <c r="E49" s="77" t="s">
        <v>356</v>
      </c>
      <c r="F49" s="55">
        <v>72000</v>
      </c>
      <c r="G49" s="56">
        <f t="shared" si="0"/>
        <v>79200</v>
      </c>
      <c r="H49" s="521">
        <v>0.5</v>
      </c>
      <c r="I49" s="544"/>
      <c r="J49" s="545"/>
      <c r="K49" s="546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5">
        <f t="shared" si="21"/>
        <v>0</v>
      </c>
      <c r="W49" s="96">
        <f t="shared" si="22"/>
        <v>0</v>
      </c>
      <c r="X49" s="50">
        <f t="shared" si="23"/>
        <v>0</v>
      </c>
      <c r="Y49" s="50"/>
    </row>
    <row r="50" spans="2:25" ht="16" customHeight="1" thickBot="1">
      <c r="B50" s="80" t="s">
        <v>294</v>
      </c>
      <c r="C50" s="62" t="s">
        <v>264</v>
      </c>
      <c r="D50" s="63" t="s">
        <v>234</v>
      </c>
      <c r="E50" s="64" t="s">
        <v>356</v>
      </c>
      <c r="F50" s="65">
        <v>72000</v>
      </c>
      <c r="G50" s="66">
        <f t="shared" si="0"/>
        <v>79200</v>
      </c>
      <c r="H50" s="522">
        <v>0.5</v>
      </c>
      <c r="I50" s="538"/>
      <c r="J50" s="539"/>
      <c r="K50" s="540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9">
        <f t="shared" si="21"/>
        <v>0</v>
      </c>
      <c r="W50" s="70">
        <f t="shared" si="22"/>
        <v>0</v>
      </c>
      <c r="X50" s="50">
        <f t="shared" si="23"/>
        <v>0</v>
      </c>
      <c r="Y50" s="50"/>
    </row>
    <row r="51" spans="2:25" ht="16" customHeight="1">
      <c r="B51" s="40" t="s">
        <v>295</v>
      </c>
      <c r="C51" s="72" t="s">
        <v>265</v>
      </c>
      <c r="D51" s="79" t="s">
        <v>229</v>
      </c>
      <c r="E51" s="74" t="s">
        <v>474</v>
      </c>
      <c r="F51" s="44">
        <v>72000</v>
      </c>
      <c r="G51" s="45">
        <f t="shared" si="0"/>
        <v>79200</v>
      </c>
      <c r="H51" s="520">
        <v>0.5</v>
      </c>
      <c r="I51" s="532"/>
      <c r="J51" s="533"/>
      <c r="K51" s="534"/>
      <c r="L51" s="46"/>
      <c r="M51" s="46"/>
      <c r="N51" s="46"/>
      <c r="O51" s="46"/>
      <c r="P51" s="46"/>
      <c r="Q51" s="46"/>
      <c r="R51" s="46"/>
      <c r="S51" s="46"/>
      <c r="T51" s="46"/>
      <c r="U51" s="47"/>
      <c r="V51" s="48">
        <f t="shared" si="1"/>
        <v>0</v>
      </c>
      <c r="W51" s="49">
        <f t="shared" si="2"/>
        <v>0</v>
      </c>
      <c r="X51" s="50">
        <f t="shared" si="23"/>
        <v>0</v>
      </c>
      <c r="Y51" s="50"/>
    </row>
    <row r="52" spans="2:25" ht="16" customHeight="1">
      <c r="B52" s="51" t="s">
        <v>296</v>
      </c>
      <c r="C52" s="78" t="s">
        <v>266</v>
      </c>
      <c r="D52" s="79" t="s">
        <v>229</v>
      </c>
      <c r="E52" s="77" t="s">
        <v>474</v>
      </c>
      <c r="F52" s="55">
        <v>72000</v>
      </c>
      <c r="G52" s="56">
        <f t="shared" si="0"/>
        <v>79200</v>
      </c>
      <c r="H52" s="521">
        <v>0.5</v>
      </c>
      <c r="I52" s="535"/>
      <c r="J52" s="536"/>
      <c r="K52" s="53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59">
        <f t="shared" si="1"/>
        <v>0</v>
      </c>
      <c r="W52" s="60">
        <f t="shared" si="2"/>
        <v>0</v>
      </c>
      <c r="X52" s="50">
        <f t="shared" si="23"/>
        <v>0</v>
      </c>
      <c r="Y52" s="50"/>
    </row>
    <row r="53" spans="2:25" ht="16" customHeight="1">
      <c r="B53" s="51" t="s">
        <v>297</v>
      </c>
      <c r="C53" s="78" t="s">
        <v>267</v>
      </c>
      <c r="D53" s="79" t="s">
        <v>234</v>
      </c>
      <c r="E53" s="77" t="s">
        <v>398</v>
      </c>
      <c r="F53" s="55">
        <v>72000</v>
      </c>
      <c r="G53" s="56">
        <f t="shared" si="0"/>
        <v>79200</v>
      </c>
      <c r="H53" s="521">
        <v>0.5</v>
      </c>
      <c r="I53" s="535"/>
      <c r="J53" s="536"/>
      <c r="K53" s="537"/>
      <c r="L53" s="57"/>
      <c r="M53" s="57"/>
      <c r="N53" s="57"/>
      <c r="O53" s="57"/>
      <c r="P53" s="57"/>
      <c r="Q53" s="57"/>
      <c r="R53" s="57"/>
      <c r="S53" s="57"/>
      <c r="T53" s="57"/>
      <c r="U53" s="58"/>
      <c r="V53" s="59">
        <f t="shared" si="1"/>
        <v>0</v>
      </c>
      <c r="W53" s="60">
        <f t="shared" ref="W53:W81" si="24">F53*H53*V53</f>
        <v>0</v>
      </c>
      <c r="X53" s="50">
        <f t="shared" si="23"/>
        <v>0</v>
      </c>
      <c r="Y53" s="50"/>
    </row>
    <row r="54" spans="2:25" ht="16" customHeight="1">
      <c r="B54" s="92" t="s">
        <v>298</v>
      </c>
      <c r="C54" s="78" t="s">
        <v>268</v>
      </c>
      <c r="D54" s="79" t="s">
        <v>234</v>
      </c>
      <c r="E54" s="77" t="s">
        <v>398</v>
      </c>
      <c r="F54" s="55">
        <v>72000</v>
      </c>
      <c r="G54" s="56">
        <f t="shared" si="0"/>
        <v>79200</v>
      </c>
      <c r="H54" s="521">
        <v>0.5</v>
      </c>
      <c r="I54" s="544"/>
      <c r="J54" s="545"/>
      <c r="K54" s="546"/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5">
        <f t="shared" si="1"/>
        <v>0</v>
      </c>
      <c r="W54" s="96">
        <f t="shared" si="24"/>
        <v>0</v>
      </c>
      <c r="X54" s="50">
        <f t="shared" si="23"/>
        <v>0</v>
      </c>
      <c r="Y54" s="50"/>
    </row>
    <row r="55" spans="2:25" ht="16" customHeight="1" thickBot="1">
      <c r="B55" s="80" t="s">
        <v>299</v>
      </c>
      <c r="C55" s="62" t="s">
        <v>269</v>
      </c>
      <c r="D55" s="63" t="s">
        <v>234</v>
      </c>
      <c r="E55" s="64" t="s">
        <v>474</v>
      </c>
      <c r="F55" s="65">
        <v>72000</v>
      </c>
      <c r="G55" s="66">
        <f t="shared" si="0"/>
        <v>79200</v>
      </c>
      <c r="H55" s="522">
        <v>0.5</v>
      </c>
      <c r="I55" s="538"/>
      <c r="J55" s="539"/>
      <c r="K55" s="540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9">
        <f t="shared" si="1"/>
        <v>0</v>
      </c>
      <c r="W55" s="70">
        <f t="shared" si="24"/>
        <v>0</v>
      </c>
      <c r="X55" s="50">
        <f t="shared" si="23"/>
        <v>0</v>
      </c>
      <c r="Y55" s="50"/>
    </row>
    <row r="56" spans="2:25" ht="16" customHeight="1">
      <c r="B56" s="40" t="s">
        <v>300</v>
      </c>
      <c r="C56" s="97" t="s">
        <v>322</v>
      </c>
      <c r="D56" s="42"/>
      <c r="E56" s="43" t="s">
        <v>86</v>
      </c>
      <c r="F56" s="44">
        <v>72000</v>
      </c>
      <c r="G56" s="45">
        <f t="shared" si="0"/>
        <v>79200</v>
      </c>
      <c r="H56" s="520">
        <v>0.5</v>
      </c>
      <c r="I56" s="532"/>
      <c r="J56" s="533"/>
      <c r="K56" s="534"/>
      <c r="L56" s="46"/>
      <c r="M56" s="46"/>
      <c r="N56" s="46"/>
      <c r="O56" s="46"/>
      <c r="P56" s="46"/>
      <c r="Q56" s="46"/>
      <c r="R56" s="46"/>
      <c r="S56" s="46"/>
      <c r="T56" s="46"/>
      <c r="U56" s="47"/>
      <c r="V56" s="48">
        <f t="shared" ref="V56:V64" si="25">SUM(I56:U56)</f>
        <v>0</v>
      </c>
      <c r="W56" s="49">
        <f t="shared" ref="W56:W64" si="26">F56*H56*V56</f>
        <v>0</v>
      </c>
      <c r="X56" s="50">
        <f>F56*V56*$W$127</f>
        <v>0</v>
      </c>
      <c r="Y56" s="50"/>
    </row>
    <row r="57" spans="2:25" ht="16" customHeight="1">
      <c r="B57" s="83" t="s">
        <v>301</v>
      </c>
      <c r="C57" s="52" t="s">
        <v>323</v>
      </c>
      <c r="D57" s="53"/>
      <c r="E57" s="54" t="s">
        <v>86</v>
      </c>
      <c r="F57" s="55">
        <v>72000</v>
      </c>
      <c r="G57" s="56">
        <f t="shared" si="0"/>
        <v>79200</v>
      </c>
      <c r="H57" s="521">
        <v>0.5</v>
      </c>
      <c r="I57" s="535"/>
      <c r="J57" s="536"/>
      <c r="K57" s="53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59">
        <f t="shared" si="25"/>
        <v>0</v>
      </c>
      <c r="W57" s="60">
        <f t="shared" si="26"/>
        <v>0</v>
      </c>
      <c r="X57" s="50">
        <f>F57*V57*$W$127</f>
        <v>0</v>
      </c>
      <c r="Y57" s="50"/>
    </row>
    <row r="58" spans="2:25" ht="16" customHeight="1">
      <c r="B58" s="51" t="s">
        <v>302</v>
      </c>
      <c r="C58" s="52" t="s">
        <v>324</v>
      </c>
      <c r="D58" s="53"/>
      <c r="E58" s="54" t="s">
        <v>87</v>
      </c>
      <c r="F58" s="55">
        <v>94000</v>
      </c>
      <c r="G58" s="56">
        <f t="shared" si="0"/>
        <v>103400.00000000001</v>
      </c>
      <c r="H58" s="518">
        <v>0.6</v>
      </c>
      <c r="I58" s="535"/>
      <c r="J58" s="536"/>
      <c r="K58" s="53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59">
        <f t="shared" si="25"/>
        <v>0</v>
      </c>
      <c r="W58" s="60">
        <f t="shared" si="26"/>
        <v>0</v>
      </c>
      <c r="X58" s="50">
        <f>F58*V58*$W$127</f>
        <v>0</v>
      </c>
      <c r="Y58" s="50"/>
    </row>
    <row r="59" spans="2:25" ht="16" customHeight="1">
      <c r="B59" s="51" t="s">
        <v>303</v>
      </c>
      <c r="C59" s="98" t="s">
        <v>225</v>
      </c>
      <c r="D59" s="99" t="s">
        <v>228</v>
      </c>
      <c r="E59" s="100" t="s">
        <v>227</v>
      </c>
      <c r="F59" s="55">
        <v>94000</v>
      </c>
      <c r="G59" s="56">
        <f t="shared" si="0"/>
        <v>103400.00000000001</v>
      </c>
      <c r="H59" s="518">
        <v>0.6</v>
      </c>
      <c r="I59" s="544"/>
      <c r="J59" s="545"/>
      <c r="K59" s="546"/>
      <c r="L59" s="93"/>
      <c r="M59" s="93"/>
      <c r="N59" s="93"/>
      <c r="O59" s="93"/>
      <c r="P59" s="93"/>
      <c r="Q59" s="93"/>
      <c r="R59" s="93"/>
      <c r="S59" s="93"/>
      <c r="T59" s="93"/>
      <c r="U59" s="94"/>
      <c r="V59" s="95">
        <f t="shared" si="25"/>
        <v>0</v>
      </c>
      <c r="W59" s="96">
        <f t="shared" si="26"/>
        <v>0</v>
      </c>
      <c r="X59" s="50"/>
      <c r="Y59" s="50"/>
    </row>
    <row r="60" spans="2:25" ht="16" customHeight="1">
      <c r="B60" s="51" t="s">
        <v>304</v>
      </c>
      <c r="C60" s="98" t="s">
        <v>226</v>
      </c>
      <c r="D60" s="99" t="s">
        <v>88</v>
      </c>
      <c r="E60" s="100" t="s">
        <v>86</v>
      </c>
      <c r="F60" s="55">
        <v>94000</v>
      </c>
      <c r="G60" s="56">
        <f t="shared" si="0"/>
        <v>103400.00000000001</v>
      </c>
      <c r="H60" s="518">
        <v>0.6</v>
      </c>
      <c r="I60" s="544"/>
      <c r="J60" s="545"/>
      <c r="K60" s="546"/>
      <c r="L60" s="93"/>
      <c r="M60" s="93"/>
      <c r="N60" s="93"/>
      <c r="O60" s="93"/>
      <c r="P60" s="93"/>
      <c r="Q60" s="93"/>
      <c r="R60" s="93"/>
      <c r="S60" s="93"/>
      <c r="T60" s="93"/>
      <c r="U60" s="94"/>
      <c r="V60" s="95">
        <f t="shared" ref="V60" si="27">SUM(I60:U60)</f>
        <v>0</v>
      </c>
      <c r="W60" s="96">
        <f t="shared" ref="W60" si="28">F60*H60*V60</f>
        <v>0</v>
      </c>
      <c r="X60" s="50"/>
      <c r="Y60" s="50"/>
    </row>
    <row r="61" spans="2:25" ht="16" customHeight="1">
      <c r="B61" s="51" t="s">
        <v>305</v>
      </c>
      <c r="C61" s="98" t="s">
        <v>325</v>
      </c>
      <c r="D61" s="99"/>
      <c r="E61" s="100" t="s">
        <v>86</v>
      </c>
      <c r="F61" s="55">
        <v>72000</v>
      </c>
      <c r="G61" s="56">
        <f t="shared" si="0"/>
        <v>79200</v>
      </c>
      <c r="H61" s="521">
        <v>0.5</v>
      </c>
      <c r="I61" s="544"/>
      <c r="J61" s="545"/>
      <c r="K61" s="546"/>
      <c r="L61" s="93"/>
      <c r="M61" s="93"/>
      <c r="N61" s="93"/>
      <c r="O61" s="93"/>
      <c r="P61" s="93"/>
      <c r="Q61" s="93"/>
      <c r="R61" s="93"/>
      <c r="S61" s="93"/>
      <c r="T61" s="93"/>
      <c r="U61" s="94"/>
      <c r="V61" s="95">
        <f t="shared" si="25"/>
        <v>0</v>
      </c>
      <c r="W61" s="96">
        <f t="shared" si="26"/>
        <v>0</v>
      </c>
      <c r="X61" s="50"/>
      <c r="Y61" s="50"/>
    </row>
    <row r="62" spans="2:25" ht="16" customHeight="1" thickBot="1">
      <c r="B62" s="80" t="s">
        <v>306</v>
      </c>
      <c r="C62" s="62" t="s">
        <v>326</v>
      </c>
      <c r="D62" s="63"/>
      <c r="E62" s="64" t="s">
        <v>86</v>
      </c>
      <c r="F62" s="65">
        <v>72000</v>
      </c>
      <c r="G62" s="66">
        <f t="shared" si="0"/>
        <v>79200</v>
      </c>
      <c r="H62" s="522">
        <v>0.5</v>
      </c>
      <c r="I62" s="538"/>
      <c r="J62" s="539"/>
      <c r="K62" s="540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9">
        <f t="shared" si="25"/>
        <v>0</v>
      </c>
      <c r="W62" s="70">
        <f t="shared" si="26"/>
        <v>0</v>
      </c>
      <c r="X62" s="50">
        <f>F62*V62*$W$127</f>
        <v>0</v>
      </c>
      <c r="Y62" s="50"/>
    </row>
    <row r="63" spans="2:25" ht="16" customHeight="1">
      <c r="B63" s="101" t="s">
        <v>307</v>
      </c>
      <c r="C63" s="102" t="s">
        <v>270</v>
      </c>
      <c r="D63" s="103">
        <v>146</v>
      </c>
      <c r="E63" s="104" t="s">
        <v>117</v>
      </c>
      <c r="F63" s="105">
        <v>136000</v>
      </c>
      <c r="G63" s="106">
        <f t="shared" si="0"/>
        <v>149600</v>
      </c>
      <c r="H63" s="523">
        <v>0.6</v>
      </c>
      <c r="I63" s="543"/>
      <c r="J63" s="547"/>
      <c r="K63" s="548"/>
      <c r="L63" s="107"/>
      <c r="M63" s="107"/>
      <c r="N63" s="107"/>
      <c r="O63" s="107"/>
      <c r="P63" s="107"/>
      <c r="Q63" s="107"/>
      <c r="R63" s="107"/>
      <c r="S63" s="108"/>
      <c r="T63" s="108"/>
      <c r="U63" s="109"/>
      <c r="V63" s="110">
        <f t="shared" si="25"/>
        <v>0</v>
      </c>
      <c r="W63" s="111">
        <f t="shared" si="26"/>
        <v>0</v>
      </c>
      <c r="X63" s="50">
        <f>F63*V63*$W$127</f>
        <v>0</v>
      </c>
      <c r="Y63" s="50"/>
    </row>
    <row r="64" spans="2:25" ht="16" customHeight="1">
      <c r="B64" s="51" t="s">
        <v>308</v>
      </c>
      <c r="C64" s="52" t="s">
        <v>271</v>
      </c>
      <c r="D64" s="53">
        <v>151</v>
      </c>
      <c r="E64" s="54" t="s">
        <v>118</v>
      </c>
      <c r="F64" s="55">
        <v>136000</v>
      </c>
      <c r="G64" s="56">
        <f t="shared" si="0"/>
        <v>149600</v>
      </c>
      <c r="H64" s="518">
        <v>0.6</v>
      </c>
      <c r="I64" s="535"/>
      <c r="J64" s="536"/>
      <c r="K64" s="537"/>
      <c r="L64" s="57"/>
      <c r="M64" s="57"/>
      <c r="N64" s="57"/>
      <c r="O64" s="57"/>
      <c r="P64" s="57"/>
      <c r="Q64" s="57"/>
      <c r="R64" s="57"/>
      <c r="S64" s="88"/>
      <c r="T64" s="88"/>
      <c r="U64" s="89"/>
      <c r="V64" s="59">
        <f t="shared" si="25"/>
        <v>0</v>
      </c>
      <c r="W64" s="60">
        <f t="shared" si="26"/>
        <v>0</v>
      </c>
      <c r="X64" s="50"/>
      <c r="Y64" s="112"/>
    </row>
    <row r="65" spans="2:25" ht="16" customHeight="1">
      <c r="B65" s="51" t="s">
        <v>176</v>
      </c>
      <c r="C65" s="52" t="s">
        <v>272</v>
      </c>
      <c r="D65" s="53">
        <v>154</v>
      </c>
      <c r="E65" s="54" t="s">
        <v>86</v>
      </c>
      <c r="F65" s="55">
        <v>136000</v>
      </c>
      <c r="G65" s="56">
        <f t="shared" si="0"/>
        <v>149600</v>
      </c>
      <c r="H65" s="518">
        <v>0.6</v>
      </c>
      <c r="I65" s="535"/>
      <c r="J65" s="536"/>
      <c r="K65" s="537"/>
      <c r="L65" s="57"/>
      <c r="M65" s="57"/>
      <c r="N65" s="57"/>
      <c r="O65" s="57"/>
      <c r="P65" s="57"/>
      <c r="Q65" s="57"/>
      <c r="R65" s="57"/>
      <c r="S65" s="88"/>
      <c r="T65" s="88"/>
      <c r="U65" s="89"/>
      <c r="V65" s="59">
        <f t="shared" ref="V65" si="29">SUM(I65:U65)</f>
        <v>0</v>
      </c>
      <c r="W65" s="60">
        <f t="shared" ref="W65:W67" si="30">F65*H65*V65</f>
        <v>0</v>
      </c>
      <c r="X65" s="50"/>
      <c r="Y65" s="112"/>
    </row>
    <row r="66" spans="2:25" ht="16" customHeight="1">
      <c r="B66" s="51" t="s">
        <v>177</v>
      </c>
      <c r="C66" s="52" t="s">
        <v>273</v>
      </c>
      <c r="D66" s="53">
        <v>155</v>
      </c>
      <c r="E66" s="54" t="s">
        <v>86</v>
      </c>
      <c r="F66" s="55">
        <v>136000</v>
      </c>
      <c r="G66" s="56">
        <f t="shared" si="0"/>
        <v>149600</v>
      </c>
      <c r="H66" s="518">
        <v>0.6</v>
      </c>
      <c r="I66" s="535"/>
      <c r="J66" s="536"/>
      <c r="K66" s="537"/>
      <c r="L66" s="57"/>
      <c r="M66" s="57"/>
      <c r="N66" s="57"/>
      <c r="O66" s="57"/>
      <c r="P66" s="57"/>
      <c r="Q66" s="57"/>
      <c r="R66" s="57"/>
      <c r="S66" s="88"/>
      <c r="T66" s="88"/>
      <c r="U66" s="89"/>
      <c r="V66" s="59">
        <f t="shared" ref="V66" si="31">SUM(I66:U66)</f>
        <v>0</v>
      </c>
      <c r="W66" s="60">
        <f t="shared" ref="W66" si="32">F66*H66*V66</f>
        <v>0</v>
      </c>
      <c r="X66" s="50"/>
      <c r="Y66" s="112"/>
    </row>
    <row r="67" spans="2:25" ht="16" customHeight="1">
      <c r="B67" s="51" t="s">
        <v>178</v>
      </c>
      <c r="C67" s="52" t="s">
        <v>327</v>
      </c>
      <c r="D67" s="53">
        <v>154</v>
      </c>
      <c r="E67" s="54" t="s">
        <v>86</v>
      </c>
      <c r="F67" s="55">
        <v>136000</v>
      </c>
      <c r="G67" s="56">
        <f t="shared" si="0"/>
        <v>149600</v>
      </c>
      <c r="H67" s="518">
        <v>0.6</v>
      </c>
      <c r="I67" s="535"/>
      <c r="J67" s="536"/>
      <c r="K67" s="537"/>
      <c r="L67" s="57"/>
      <c r="M67" s="57"/>
      <c r="N67" s="57"/>
      <c r="O67" s="57"/>
      <c r="P67" s="57"/>
      <c r="Q67" s="57"/>
      <c r="R67" s="57"/>
      <c r="S67" s="88"/>
      <c r="T67" s="88"/>
      <c r="U67" s="89"/>
      <c r="V67" s="59">
        <f t="shared" ref="V67" si="33">SUM(I67:U67)</f>
        <v>0</v>
      </c>
      <c r="W67" s="60">
        <f t="shared" si="30"/>
        <v>0</v>
      </c>
      <c r="X67" s="50"/>
      <c r="Y67" s="112"/>
    </row>
    <row r="68" spans="2:25" ht="16" customHeight="1">
      <c r="B68" s="51" t="s">
        <v>179</v>
      </c>
      <c r="C68" s="52" t="s">
        <v>328</v>
      </c>
      <c r="D68" s="53">
        <v>155</v>
      </c>
      <c r="E68" s="54" t="s">
        <v>86</v>
      </c>
      <c r="F68" s="55">
        <v>136000</v>
      </c>
      <c r="G68" s="56">
        <f t="shared" si="0"/>
        <v>149600</v>
      </c>
      <c r="H68" s="518">
        <v>0.6</v>
      </c>
      <c r="I68" s="535"/>
      <c r="J68" s="536"/>
      <c r="K68" s="537"/>
      <c r="L68" s="57"/>
      <c r="M68" s="57"/>
      <c r="N68" s="57"/>
      <c r="O68" s="57"/>
      <c r="P68" s="57"/>
      <c r="Q68" s="57"/>
      <c r="R68" s="57"/>
      <c r="S68" s="88"/>
      <c r="T68" s="88"/>
      <c r="U68" s="89"/>
      <c r="V68" s="59">
        <f t="shared" ref="V68" si="34">SUM(I68:U68)</f>
        <v>0</v>
      </c>
      <c r="W68" s="60">
        <f t="shared" ref="W68" si="35">F68*H68*V68</f>
        <v>0</v>
      </c>
      <c r="X68" s="50"/>
      <c r="Y68" s="112"/>
    </row>
    <row r="69" spans="2:25" ht="16" customHeight="1">
      <c r="B69" s="51" t="s">
        <v>180</v>
      </c>
      <c r="C69" s="52" t="s">
        <v>274</v>
      </c>
      <c r="D69" s="53">
        <v>158</v>
      </c>
      <c r="E69" s="54" t="s">
        <v>86</v>
      </c>
      <c r="F69" s="55">
        <v>145000</v>
      </c>
      <c r="G69" s="56">
        <f t="shared" si="0"/>
        <v>159500</v>
      </c>
      <c r="H69" s="518">
        <v>0.6</v>
      </c>
      <c r="I69" s="535"/>
      <c r="J69" s="536"/>
      <c r="K69" s="537"/>
      <c r="L69" s="57"/>
      <c r="M69" s="57"/>
      <c r="N69" s="57"/>
      <c r="O69" s="57"/>
      <c r="P69" s="57"/>
      <c r="Q69" s="57"/>
      <c r="R69" s="57"/>
      <c r="S69" s="88"/>
      <c r="T69" s="88"/>
      <c r="U69" s="89"/>
      <c r="V69" s="59">
        <f t="shared" ref="V69" si="36">SUM(I69:U69)</f>
        <v>0</v>
      </c>
      <c r="W69" s="60">
        <f t="shared" ref="W69" si="37">F69*H69*V69</f>
        <v>0</v>
      </c>
      <c r="X69" s="50"/>
      <c r="Y69" s="112"/>
    </row>
    <row r="70" spans="2:25" ht="16" customHeight="1">
      <c r="B70" s="51" t="s">
        <v>181</v>
      </c>
      <c r="C70" s="52" t="s">
        <v>275</v>
      </c>
      <c r="D70" s="53">
        <v>160</v>
      </c>
      <c r="E70" s="54" t="s">
        <v>86</v>
      </c>
      <c r="F70" s="55">
        <v>145000</v>
      </c>
      <c r="G70" s="56">
        <f t="shared" si="0"/>
        <v>159500</v>
      </c>
      <c r="H70" s="518">
        <v>0.6</v>
      </c>
      <c r="I70" s="535"/>
      <c r="J70" s="536"/>
      <c r="K70" s="537"/>
      <c r="L70" s="57"/>
      <c r="M70" s="57"/>
      <c r="N70" s="57"/>
      <c r="O70" s="57"/>
      <c r="P70" s="57"/>
      <c r="Q70" s="57"/>
      <c r="R70" s="57"/>
      <c r="S70" s="88"/>
      <c r="T70" s="88"/>
      <c r="U70" s="89"/>
      <c r="V70" s="59">
        <f t="shared" ref="V70" si="38">SUM(I70:U70)</f>
        <v>0</v>
      </c>
      <c r="W70" s="60">
        <f t="shared" ref="W70" si="39">F70*H70*V70</f>
        <v>0</v>
      </c>
      <c r="X70" s="50"/>
      <c r="Y70" s="112"/>
    </row>
    <row r="71" spans="2:25" ht="16" customHeight="1" thickBot="1">
      <c r="B71" s="113" t="s">
        <v>182</v>
      </c>
      <c r="C71" s="114" t="s">
        <v>276</v>
      </c>
      <c r="D71" s="115">
        <v>163</v>
      </c>
      <c r="E71" s="116" t="s">
        <v>118</v>
      </c>
      <c r="F71" s="117">
        <v>145000</v>
      </c>
      <c r="G71" s="118">
        <f t="shared" ref="G71:G118" si="40">F71*1.1</f>
        <v>159500</v>
      </c>
      <c r="H71" s="524">
        <v>0.6</v>
      </c>
      <c r="I71" s="549"/>
      <c r="J71" s="550"/>
      <c r="K71" s="551"/>
      <c r="L71" s="119"/>
      <c r="M71" s="119"/>
      <c r="N71" s="119"/>
      <c r="O71" s="119"/>
      <c r="P71" s="119"/>
      <c r="Q71" s="119"/>
      <c r="R71" s="119"/>
      <c r="S71" s="120"/>
      <c r="T71" s="120"/>
      <c r="U71" s="121"/>
      <c r="V71" s="122">
        <f>SUM(I71:U71)</f>
        <v>0</v>
      </c>
      <c r="W71" s="123">
        <f>F71*H71*V71</f>
        <v>0</v>
      </c>
      <c r="X71" s="50"/>
      <c r="Y71" s="112"/>
    </row>
    <row r="72" spans="2:25" ht="16" customHeight="1">
      <c r="B72" s="101" t="s">
        <v>183</v>
      </c>
      <c r="C72" s="124" t="s">
        <v>230</v>
      </c>
      <c r="D72" s="103">
        <v>154</v>
      </c>
      <c r="E72" s="104" t="s">
        <v>144</v>
      </c>
      <c r="F72" s="105">
        <v>172000</v>
      </c>
      <c r="G72" s="106">
        <f t="shared" si="40"/>
        <v>189200.00000000003</v>
      </c>
      <c r="H72" s="523">
        <v>0.6</v>
      </c>
      <c r="I72" s="543"/>
      <c r="J72" s="547"/>
      <c r="K72" s="548"/>
      <c r="L72" s="107"/>
      <c r="M72" s="107"/>
      <c r="N72" s="107"/>
      <c r="O72" s="107"/>
      <c r="P72" s="107"/>
      <c r="Q72" s="107"/>
      <c r="R72" s="107"/>
      <c r="S72" s="108"/>
      <c r="T72" s="108"/>
      <c r="U72" s="109"/>
      <c r="V72" s="110">
        <f t="shared" ref="V72" si="41">SUM(I72:U72)</f>
        <v>0</v>
      </c>
      <c r="W72" s="111">
        <f t="shared" si="24"/>
        <v>0</v>
      </c>
      <c r="X72" s="50"/>
      <c r="Y72" s="50"/>
    </row>
    <row r="73" spans="2:25" ht="16" customHeight="1">
      <c r="B73" s="40" t="s">
        <v>184</v>
      </c>
      <c r="C73" s="125" t="s">
        <v>119</v>
      </c>
      <c r="D73" s="42">
        <v>155</v>
      </c>
      <c r="E73" s="43" t="s">
        <v>144</v>
      </c>
      <c r="F73" s="44">
        <v>172000</v>
      </c>
      <c r="G73" s="45">
        <f t="shared" si="40"/>
        <v>189200.00000000003</v>
      </c>
      <c r="H73" s="517">
        <v>0.6</v>
      </c>
      <c r="I73" s="532"/>
      <c r="J73" s="533"/>
      <c r="K73" s="534"/>
      <c r="L73" s="46"/>
      <c r="M73" s="46"/>
      <c r="N73" s="46"/>
      <c r="O73" s="46"/>
      <c r="P73" s="46"/>
      <c r="Q73" s="46"/>
      <c r="R73" s="46"/>
      <c r="S73" s="75"/>
      <c r="T73" s="75"/>
      <c r="U73" s="76"/>
      <c r="V73" s="48">
        <f t="shared" si="1"/>
        <v>0</v>
      </c>
      <c r="W73" s="49">
        <f t="shared" si="24"/>
        <v>0</v>
      </c>
      <c r="X73" s="50">
        <f>F73*V73*$W$127</f>
        <v>0</v>
      </c>
      <c r="Y73" s="50"/>
    </row>
    <row r="74" spans="2:25" ht="16" customHeight="1">
      <c r="B74" s="51" t="s">
        <v>185</v>
      </c>
      <c r="C74" s="126" t="s">
        <v>120</v>
      </c>
      <c r="D74" s="53">
        <v>156</v>
      </c>
      <c r="E74" s="54" t="s">
        <v>144</v>
      </c>
      <c r="F74" s="55">
        <v>172000</v>
      </c>
      <c r="G74" s="56">
        <f t="shared" si="40"/>
        <v>189200.00000000003</v>
      </c>
      <c r="H74" s="518">
        <v>0.6</v>
      </c>
      <c r="I74" s="535"/>
      <c r="J74" s="536"/>
      <c r="K74" s="537"/>
      <c r="L74" s="57"/>
      <c r="M74" s="57"/>
      <c r="N74" s="57"/>
      <c r="O74" s="57"/>
      <c r="P74" s="57"/>
      <c r="Q74" s="57"/>
      <c r="R74" s="57"/>
      <c r="S74" s="88"/>
      <c r="T74" s="88"/>
      <c r="U74" s="89"/>
      <c r="V74" s="59">
        <f t="shared" si="1"/>
        <v>0</v>
      </c>
      <c r="W74" s="60">
        <f t="shared" si="24"/>
        <v>0</v>
      </c>
      <c r="X74" s="50"/>
      <c r="Y74" s="50"/>
    </row>
    <row r="75" spans="2:25" ht="16" customHeight="1">
      <c r="B75" s="51" t="s">
        <v>186</v>
      </c>
      <c r="C75" s="126" t="s">
        <v>121</v>
      </c>
      <c r="D75" s="53">
        <v>159</v>
      </c>
      <c r="E75" s="54" t="s">
        <v>144</v>
      </c>
      <c r="F75" s="55">
        <v>172000</v>
      </c>
      <c r="G75" s="56">
        <f t="shared" si="40"/>
        <v>189200.00000000003</v>
      </c>
      <c r="H75" s="518">
        <v>0.6</v>
      </c>
      <c r="I75" s="535"/>
      <c r="J75" s="536"/>
      <c r="K75" s="537"/>
      <c r="L75" s="57"/>
      <c r="M75" s="57"/>
      <c r="N75" s="57"/>
      <c r="O75" s="57"/>
      <c r="P75" s="57"/>
      <c r="Q75" s="57"/>
      <c r="R75" s="57"/>
      <c r="S75" s="88"/>
      <c r="T75" s="88"/>
      <c r="U75" s="89"/>
      <c r="V75" s="59">
        <f t="shared" si="1"/>
        <v>0</v>
      </c>
      <c r="W75" s="60">
        <f t="shared" si="24"/>
        <v>0</v>
      </c>
      <c r="X75" s="50"/>
      <c r="Y75" s="50"/>
    </row>
    <row r="76" spans="2:25" ht="16" customHeight="1">
      <c r="B76" s="51" t="s">
        <v>187</v>
      </c>
      <c r="C76" s="126" t="s">
        <v>143</v>
      </c>
      <c r="D76" s="53">
        <v>160</v>
      </c>
      <c r="E76" s="54" t="s">
        <v>144</v>
      </c>
      <c r="F76" s="55">
        <v>172000</v>
      </c>
      <c r="G76" s="56">
        <f t="shared" si="40"/>
        <v>189200.00000000003</v>
      </c>
      <c r="H76" s="518">
        <v>0.6</v>
      </c>
      <c r="I76" s="535"/>
      <c r="J76" s="536"/>
      <c r="K76" s="537"/>
      <c r="L76" s="57"/>
      <c r="M76" s="57"/>
      <c r="N76" s="57"/>
      <c r="O76" s="57"/>
      <c r="P76" s="57"/>
      <c r="Q76" s="57"/>
      <c r="R76" s="57"/>
      <c r="S76" s="88"/>
      <c r="T76" s="88"/>
      <c r="U76" s="89"/>
      <c r="V76" s="59">
        <f t="shared" si="1"/>
        <v>0</v>
      </c>
      <c r="W76" s="60">
        <f t="shared" si="24"/>
        <v>0</v>
      </c>
      <c r="X76" s="50"/>
      <c r="Y76" s="50"/>
    </row>
    <row r="77" spans="2:25" ht="16" customHeight="1">
      <c r="B77" s="51" t="s">
        <v>188</v>
      </c>
      <c r="C77" s="126" t="s">
        <v>145</v>
      </c>
      <c r="D77" s="53">
        <v>166</v>
      </c>
      <c r="E77" s="54" t="s">
        <v>144</v>
      </c>
      <c r="F77" s="55">
        <v>180000</v>
      </c>
      <c r="G77" s="56">
        <f t="shared" si="40"/>
        <v>198000.00000000003</v>
      </c>
      <c r="H77" s="518">
        <v>0.6</v>
      </c>
      <c r="I77" s="535"/>
      <c r="J77" s="536"/>
      <c r="K77" s="537"/>
      <c r="L77" s="57"/>
      <c r="M77" s="57"/>
      <c r="N77" s="57"/>
      <c r="O77" s="57"/>
      <c r="P77" s="57"/>
      <c r="Q77" s="57"/>
      <c r="R77" s="57"/>
      <c r="S77" s="88"/>
      <c r="T77" s="88"/>
      <c r="U77" s="89"/>
      <c r="V77" s="59">
        <f t="shared" si="1"/>
        <v>0</v>
      </c>
      <c r="W77" s="60">
        <f t="shared" si="24"/>
        <v>0</v>
      </c>
      <c r="X77" s="50"/>
      <c r="Y77" s="50"/>
    </row>
    <row r="78" spans="2:25" ht="16" customHeight="1">
      <c r="B78" s="92" t="s">
        <v>189</v>
      </c>
      <c r="C78" s="127" t="s">
        <v>146</v>
      </c>
      <c r="D78" s="128">
        <v>172</v>
      </c>
      <c r="E78" s="129" t="s">
        <v>41</v>
      </c>
      <c r="F78" s="130">
        <v>180000</v>
      </c>
      <c r="G78" s="131">
        <f t="shared" si="40"/>
        <v>198000.00000000003</v>
      </c>
      <c r="H78" s="525">
        <v>0.6</v>
      </c>
      <c r="I78" s="544"/>
      <c r="J78" s="545"/>
      <c r="K78" s="546"/>
      <c r="L78" s="93"/>
      <c r="M78" s="93"/>
      <c r="N78" s="93"/>
      <c r="O78" s="93"/>
      <c r="P78" s="93"/>
      <c r="Q78" s="93"/>
      <c r="R78" s="93"/>
      <c r="S78" s="132"/>
      <c r="T78" s="132"/>
      <c r="U78" s="133"/>
      <c r="V78" s="95">
        <f t="shared" ref="V78" si="42">SUM(I78:U78)</f>
        <v>0</v>
      </c>
      <c r="W78" s="96">
        <f t="shared" si="24"/>
        <v>0</v>
      </c>
      <c r="X78" s="50"/>
      <c r="Y78" s="50"/>
    </row>
    <row r="79" spans="2:25" ht="16" customHeight="1" thickBot="1">
      <c r="B79" s="80" t="s">
        <v>190</v>
      </c>
      <c r="C79" s="134" t="s">
        <v>235</v>
      </c>
      <c r="D79" s="135">
        <v>178</v>
      </c>
      <c r="E79" s="136" t="s">
        <v>41</v>
      </c>
      <c r="F79" s="65">
        <v>180000</v>
      </c>
      <c r="G79" s="66">
        <f t="shared" si="40"/>
        <v>198000.00000000003</v>
      </c>
      <c r="H79" s="519">
        <v>0.6</v>
      </c>
      <c r="I79" s="538"/>
      <c r="J79" s="539"/>
      <c r="K79" s="540"/>
      <c r="L79" s="67"/>
      <c r="M79" s="67"/>
      <c r="N79" s="67"/>
      <c r="O79" s="67"/>
      <c r="P79" s="67"/>
      <c r="Q79" s="67"/>
      <c r="R79" s="67"/>
      <c r="S79" s="90"/>
      <c r="T79" s="90"/>
      <c r="U79" s="91"/>
      <c r="V79" s="69">
        <f t="shared" si="1"/>
        <v>0</v>
      </c>
      <c r="W79" s="70">
        <f t="shared" si="24"/>
        <v>0</v>
      </c>
      <c r="X79" s="50">
        <f t="shared" ref="X79:X85" si="43">F79*V79*$W$127</f>
        <v>0</v>
      </c>
      <c r="Y79" s="50"/>
    </row>
    <row r="80" spans="2:25" ht="16" customHeight="1">
      <c r="B80" s="40" t="s">
        <v>191</v>
      </c>
      <c r="C80" s="41" t="s">
        <v>409</v>
      </c>
      <c r="D80" s="42">
        <v>146</v>
      </c>
      <c r="E80" s="43" t="s">
        <v>40</v>
      </c>
      <c r="F80" s="44">
        <v>136000</v>
      </c>
      <c r="G80" s="45">
        <f t="shared" si="40"/>
        <v>149600</v>
      </c>
      <c r="H80" s="517">
        <v>0.6</v>
      </c>
      <c r="I80" s="532"/>
      <c r="J80" s="533"/>
      <c r="K80" s="534"/>
      <c r="L80" s="46"/>
      <c r="M80" s="46"/>
      <c r="N80" s="46"/>
      <c r="O80" s="46"/>
      <c r="P80" s="46"/>
      <c r="Q80" s="46"/>
      <c r="R80" s="46"/>
      <c r="S80" s="75"/>
      <c r="T80" s="75"/>
      <c r="U80" s="76"/>
      <c r="V80" s="48">
        <f t="shared" si="1"/>
        <v>0</v>
      </c>
      <c r="W80" s="49">
        <f t="shared" si="24"/>
        <v>0</v>
      </c>
      <c r="X80" s="50">
        <f t="shared" si="43"/>
        <v>0</v>
      </c>
      <c r="Y80" s="112"/>
    </row>
    <row r="81" spans="2:25" ht="16" customHeight="1">
      <c r="B81" s="51" t="s">
        <v>192</v>
      </c>
      <c r="C81" s="52" t="s">
        <v>410</v>
      </c>
      <c r="D81" s="53">
        <v>151</v>
      </c>
      <c r="E81" s="54" t="s">
        <v>40</v>
      </c>
      <c r="F81" s="55">
        <v>136000</v>
      </c>
      <c r="G81" s="56">
        <f t="shared" si="40"/>
        <v>149600</v>
      </c>
      <c r="H81" s="518">
        <v>0.6</v>
      </c>
      <c r="I81" s="535"/>
      <c r="J81" s="536"/>
      <c r="K81" s="537"/>
      <c r="L81" s="57"/>
      <c r="M81" s="57"/>
      <c r="N81" s="57"/>
      <c r="O81" s="57"/>
      <c r="P81" s="57"/>
      <c r="Q81" s="57"/>
      <c r="R81" s="57"/>
      <c r="S81" s="88"/>
      <c r="T81" s="88"/>
      <c r="U81" s="89"/>
      <c r="V81" s="59">
        <f t="shared" si="1"/>
        <v>0</v>
      </c>
      <c r="W81" s="60">
        <f t="shared" si="24"/>
        <v>0</v>
      </c>
      <c r="X81" s="50">
        <f t="shared" si="43"/>
        <v>0</v>
      </c>
      <c r="Y81" s="112"/>
    </row>
    <row r="82" spans="2:25" ht="16" customHeight="1">
      <c r="B82" s="51" t="s">
        <v>193</v>
      </c>
      <c r="C82" s="52" t="s">
        <v>411</v>
      </c>
      <c r="D82" s="53">
        <v>152</v>
      </c>
      <c r="E82" s="54" t="s">
        <v>40</v>
      </c>
      <c r="F82" s="55">
        <v>136000</v>
      </c>
      <c r="G82" s="56">
        <f t="shared" si="40"/>
        <v>149600</v>
      </c>
      <c r="H82" s="518">
        <v>0.6</v>
      </c>
      <c r="I82" s="535"/>
      <c r="J82" s="536"/>
      <c r="K82" s="537"/>
      <c r="L82" s="57"/>
      <c r="M82" s="57"/>
      <c r="N82" s="57"/>
      <c r="O82" s="57"/>
      <c r="P82" s="57"/>
      <c r="Q82" s="57"/>
      <c r="R82" s="57"/>
      <c r="S82" s="88"/>
      <c r="T82" s="88"/>
      <c r="U82" s="89"/>
      <c r="V82" s="59">
        <f t="shared" si="1"/>
        <v>0</v>
      </c>
      <c r="W82" s="60">
        <f t="shared" ref="W82:W118" si="44">F82*H82*V82</f>
        <v>0</v>
      </c>
      <c r="X82" s="50">
        <f t="shared" si="43"/>
        <v>0</v>
      </c>
      <c r="Y82" s="112"/>
    </row>
    <row r="83" spans="2:25" ht="16" customHeight="1">
      <c r="B83" s="92" t="s">
        <v>194</v>
      </c>
      <c r="C83" s="52" t="s">
        <v>412</v>
      </c>
      <c r="D83" s="53">
        <v>154</v>
      </c>
      <c r="E83" s="54" t="s">
        <v>40</v>
      </c>
      <c r="F83" s="55">
        <v>136000</v>
      </c>
      <c r="G83" s="56">
        <f t="shared" si="40"/>
        <v>149600</v>
      </c>
      <c r="H83" s="518">
        <v>0.6</v>
      </c>
      <c r="I83" s="535"/>
      <c r="J83" s="536"/>
      <c r="K83" s="537"/>
      <c r="L83" s="57"/>
      <c r="M83" s="57"/>
      <c r="N83" s="57"/>
      <c r="O83" s="57"/>
      <c r="P83" s="57"/>
      <c r="Q83" s="57"/>
      <c r="R83" s="57"/>
      <c r="S83" s="88"/>
      <c r="T83" s="88"/>
      <c r="U83" s="89"/>
      <c r="V83" s="59">
        <f t="shared" si="1"/>
        <v>0</v>
      </c>
      <c r="W83" s="60">
        <f t="shared" si="44"/>
        <v>0</v>
      </c>
      <c r="X83" s="50">
        <f t="shared" si="43"/>
        <v>0</v>
      </c>
      <c r="Y83" s="112"/>
    </row>
    <row r="84" spans="2:25" ht="16" customHeight="1">
      <c r="B84" s="137" t="s">
        <v>195</v>
      </c>
      <c r="C84" s="138" t="s">
        <v>413</v>
      </c>
      <c r="D84" s="128">
        <v>157</v>
      </c>
      <c r="E84" s="129" t="s">
        <v>40</v>
      </c>
      <c r="F84" s="130">
        <v>136000</v>
      </c>
      <c r="G84" s="131">
        <f t="shared" si="40"/>
        <v>149600</v>
      </c>
      <c r="H84" s="525">
        <v>0.6</v>
      </c>
      <c r="I84" s="544"/>
      <c r="J84" s="545"/>
      <c r="K84" s="546"/>
      <c r="L84" s="93"/>
      <c r="M84" s="93"/>
      <c r="N84" s="93"/>
      <c r="O84" s="93"/>
      <c r="P84" s="93"/>
      <c r="Q84" s="93"/>
      <c r="R84" s="93"/>
      <c r="S84" s="132"/>
      <c r="T84" s="132"/>
      <c r="U84" s="133"/>
      <c r="V84" s="95">
        <f t="shared" si="1"/>
        <v>0</v>
      </c>
      <c r="W84" s="96">
        <f t="shared" si="44"/>
        <v>0</v>
      </c>
      <c r="X84" s="50">
        <f t="shared" si="43"/>
        <v>0</v>
      </c>
      <c r="Y84" s="112"/>
    </row>
    <row r="85" spans="2:25" ht="16" customHeight="1">
      <c r="B85" s="137" t="s">
        <v>196</v>
      </c>
      <c r="C85" s="138" t="s">
        <v>470</v>
      </c>
      <c r="D85" s="128">
        <v>157.6</v>
      </c>
      <c r="E85" s="129" t="s">
        <v>40</v>
      </c>
      <c r="F85" s="130">
        <v>136000</v>
      </c>
      <c r="G85" s="131">
        <f t="shared" si="40"/>
        <v>149600</v>
      </c>
      <c r="H85" s="525">
        <v>0.6</v>
      </c>
      <c r="I85" s="544"/>
      <c r="J85" s="545"/>
      <c r="K85" s="546"/>
      <c r="L85" s="93"/>
      <c r="M85" s="93"/>
      <c r="N85" s="93"/>
      <c r="O85" s="93"/>
      <c r="P85" s="93"/>
      <c r="Q85" s="93"/>
      <c r="R85" s="93"/>
      <c r="S85" s="132"/>
      <c r="T85" s="132"/>
      <c r="U85" s="133"/>
      <c r="V85" s="95">
        <f t="shared" si="1"/>
        <v>0</v>
      </c>
      <c r="W85" s="96">
        <f t="shared" si="44"/>
        <v>0</v>
      </c>
      <c r="X85" s="50">
        <f t="shared" si="43"/>
        <v>0</v>
      </c>
      <c r="Y85" s="112"/>
    </row>
    <row r="86" spans="2:25" ht="16" customHeight="1">
      <c r="B86" s="137" t="s">
        <v>197</v>
      </c>
      <c r="C86" s="138" t="s">
        <v>473</v>
      </c>
      <c r="D86" s="128">
        <v>161</v>
      </c>
      <c r="E86" s="129" t="s">
        <v>86</v>
      </c>
      <c r="F86" s="130">
        <v>136000</v>
      </c>
      <c r="G86" s="131">
        <f>F86*1.1</f>
        <v>149600</v>
      </c>
      <c r="H86" s="525">
        <v>0.6</v>
      </c>
      <c r="I86" s="544"/>
      <c r="J86" s="545"/>
      <c r="K86" s="546"/>
      <c r="L86" s="93"/>
      <c r="M86" s="93"/>
      <c r="N86" s="93"/>
      <c r="O86" s="93"/>
      <c r="P86" s="93"/>
      <c r="Q86" s="93"/>
      <c r="R86" s="93"/>
      <c r="S86" s="132"/>
      <c r="T86" s="132"/>
      <c r="U86" s="133"/>
      <c r="V86" s="59">
        <f t="shared" ref="V86" si="45">SUM(I86:U86)</f>
        <v>0</v>
      </c>
      <c r="W86" s="60">
        <f>F86*H86*V86</f>
        <v>0</v>
      </c>
      <c r="X86" s="50"/>
      <c r="Y86" s="112"/>
    </row>
    <row r="87" spans="2:25" ht="16" customHeight="1">
      <c r="B87" s="137" t="s">
        <v>198</v>
      </c>
      <c r="C87" s="138" t="s">
        <v>414</v>
      </c>
      <c r="D87" s="128">
        <v>163</v>
      </c>
      <c r="E87" s="129" t="s">
        <v>86</v>
      </c>
      <c r="F87" s="130">
        <v>136000</v>
      </c>
      <c r="G87" s="131">
        <f t="shared" si="40"/>
        <v>149600</v>
      </c>
      <c r="H87" s="525">
        <v>0.6</v>
      </c>
      <c r="I87" s="544"/>
      <c r="J87" s="545"/>
      <c r="K87" s="546"/>
      <c r="L87" s="93"/>
      <c r="M87" s="93"/>
      <c r="N87" s="93"/>
      <c r="O87" s="93"/>
      <c r="P87" s="93"/>
      <c r="Q87" s="93"/>
      <c r="R87" s="93"/>
      <c r="S87" s="132"/>
      <c r="T87" s="132"/>
      <c r="U87" s="133"/>
      <c r="V87" s="95">
        <f t="shared" ref="V87:V118" si="46">SUM(I87:U87)</f>
        <v>0</v>
      </c>
      <c r="W87" s="96">
        <f t="shared" si="44"/>
        <v>0</v>
      </c>
      <c r="X87" s="50">
        <f>F87*V87*$W$127</f>
        <v>0</v>
      </c>
      <c r="Y87" s="112"/>
    </row>
    <row r="88" spans="2:25" ht="16" customHeight="1" thickBot="1">
      <c r="B88" s="80" t="s">
        <v>199</v>
      </c>
      <c r="C88" s="139" t="s">
        <v>415</v>
      </c>
      <c r="D88" s="135">
        <v>166</v>
      </c>
      <c r="E88" s="136" t="s">
        <v>144</v>
      </c>
      <c r="F88" s="65">
        <v>136000</v>
      </c>
      <c r="G88" s="66">
        <f t="shared" si="40"/>
        <v>149600</v>
      </c>
      <c r="H88" s="519">
        <v>0.6</v>
      </c>
      <c r="I88" s="538"/>
      <c r="J88" s="539"/>
      <c r="K88" s="540"/>
      <c r="L88" s="67"/>
      <c r="M88" s="67"/>
      <c r="N88" s="67"/>
      <c r="O88" s="67"/>
      <c r="P88" s="67"/>
      <c r="Q88" s="67"/>
      <c r="R88" s="67"/>
      <c r="S88" s="90"/>
      <c r="T88" s="90"/>
      <c r="U88" s="91"/>
      <c r="V88" s="69">
        <f t="shared" si="46"/>
        <v>0</v>
      </c>
      <c r="W88" s="70">
        <f t="shared" si="44"/>
        <v>0</v>
      </c>
      <c r="X88" s="50">
        <f>F88*V88*$W$127</f>
        <v>0</v>
      </c>
      <c r="Y88" s="112"/>
    </row>
    <row r="89" spans="2:25" ht="16" customHeight="1">
      <c r="B89" s="101" t="s">
        <v>200</v>
      </c>
      <c r="C89" s="102" t="s">
        <v>106</v>
      </c>
      <c r="D89" s="103">
        <v>132</v>
      </c>
      <c r="E89" s="104" t="s">
        <v>40</v>
      </c>
      <c r="F89" s="105">
        <v>99000</v>
      </c>
      <c r="G89" s="45">
        <f t="shared" si="40"/>
        <v>108900.00000000001</v>
      </c>
      <c r="H89" s="517">
        <v>0.6</v>
      </c>
      <c r="I89" s="543"/>
      <c r="J89" s="547"/>
      <c r="K89" s="548"/>
      <c r="L89" s="107"/>
      <c r="M89" s="107"/>
      <c r="N89" s="107"/>
      <c r="O89" s="107"/>
      <c r="P89" s="107"/>
      <c r="Q89" s="107"/>
      <c r="R89" s="107"/>
      <c r="S89" s="108"/>
      <c r="T89" s="108"/>
      <c r="U89" s="109"/>
      <c r="V89" s="110">
        <f t="shared" si="46"/>
        <v>0</v>
      </c>
      <c r="W89" s="111">
        <f t="shared" si="44"/>
        <v>0</v>
      </c>
      <c r="X89" s="50">
        <f>F89*V89*$W$127</f>
        <v>0</v>
      </c>
      <c r="Y89" s="112"/>
    </row>
    <row r="90" spans="2:25" ht="16" customHeight="1" thickBot="1">
      <c r="B90" s="80" t="s">
        <v>201</v>
      </c>
      <c r="C90" s="139" t="s">
        <v>105</v>
      </c>
      <c r="D90" s="135">
        <v>138</v>
      </c>
      <c r="E90" s="136" t="s">
        <v>40</v>
      </c>
      <c r="F90" s="65">
        <v>99000</v>
      </c>
      <c r="G90" s="66">
        <f t="shared" si="40"/>
        <v>108900.00000000001</v>
      </c>
      <c r="H90" s="519">
        <v>0.6</v>
      </c>
      <c r="I90" s="538"/>
      <c r="J90" s="539"/>
      <c r="K90" s="540"/>
      <c r="L90" s="67"/>
      <c r="M90" s="67"/>
      <c r="N90" s="67"/>
      <c r="O90" s="67"/>
      <c r="P90" s="67"/>
      <c r="Q90" s="67"/>
      <c r="R90" s="67"/>
      <c r="S90" s="90"/>
      <c r="T90" s="90"/>
      <c r="U90" s="91"/>
      <c r="V90" s="69">
        <f t="shared" si="46"/>
        <v>0</v>
      </c>
      <c r="W90" s="70">
        <f t="shared" si="44"/>
        <v>0</v>
      </c>
      <c r="X90" s="50">
        <f>F90*V90*$W$127</f>
        <v>0</v>
      </c>
      <c r="Y90" s="112"/>
    </row>
    <row r="91" spans="2:25" ht="16" customHeight="1">
      <c r="B91" s="71" t="s">
        <v>202</v>
      </c>
      <c r="C91" s="140" t="s">
        <v>434</v>
      </c>
      <c r="D91" s="141" t="s">
        <v>447</v>
      </c>
      <c r="E91" s="74" t="s">
        <v>40</v>
      </c>
      <c r="F91" s="44">
        <v>79000</v>
      </c>
      <c r="G91" s="45">
        <f t="shared" ref="G91:G95" si="47">F91*1.1</f>
        <v>86900</v>
      </c>
      <c r="H91" s="520">
        <v>0.5</v>
      </c>
      <c r="I91" s="532"/>
      <c r="J91" s="533"/>
      <c r="K91" s="534"/>
      <c r="L91" s="46"/>
      <c r="M91" s="46"/>
      <c r="N91" s="46"/>
      <c r="O91" s="46"/>
      <c r="P91" s="46"/>
      <c r="Q91" s="46"/>
      <c r="R91" s="46"/>
      <c r="S91" s="46"/>
      <c r="T91" s="46"/>
      <c r="U91" s="47"/>
      <c r="V91" s="48">
        <f t="shared" ref="V91:V94" si="48">SUM(I91:U91)</f>
        <v>0</v>
      </c>
      <c r="W91" s="49">
        <f t="shared" si="44"/>
        <v>0</v>
      </c>
      <c r="X91" s="50">
        <f>F91*V91*$W$127</f>
        <v>0</v>
      </c>
      <c r="Y91" s="112"/>
    </row>
    <row r="92" spans="2:25" ht="16" customHeight="1">
      <c r="B92" s="40" t="s">
        <v>203</v>
      </c>
      <c r="C92" s="140" t="s">
        <v>435</v>
      </c>
      <c r="D92" s="141" t="s">
        <v>446</v>
      </c>
      <c r="E92" s="74" t="s">
        <v>86</v>
      </c>
      <c r="F92" s="55">
        <v>79000</v>
      </c>
      <c r="G92" s="56">
        <f t="shared" si="47"/>
        <v>86900</v>
      </c>
      <c r="H92" s="521">
        <v>0.5</v>
      </c>
      <c r="I92" s="532"/>
      <c r="J92" s="533"/>
      <c r="K92" s="534"/>
      <c r="L92" s="46"/>
      <c r="M92" s="46"/>
      <c r="N92" s="46"/>
      <c r="O92" s="46"/>
      <c r="P92" s="46"/>
      <c r="Q92" s="46"/>
      <c r="R92" s="46"/>
      <c r="S92" s="46"/>
      <c r="T92" s="46"/>
      <c r="U92" s="47"/>
      <c r="V92" s="59">
        <f t="shared" si="48"/>
        <v>0</v>
      </c>
      <c r="W92" s="60">
        <f t="shared" si="44"/>
        <v>0</v>
      </c>
      <c r="X92" s="50"/>
      <c r="Y92" s="112"/>
    </row>
    <row r="93" spans="2:25" ht="16" customHeight="1">
      <c r="B93" s="51" t="s">
        <v>204</v>
      </c>
      <c r="C93" s="84" t="s">
        <v>445</v>
      </c>
      <c r="D93" s="85" t="s">
        <v>446</v>
      </c>
      <c r="E93" s="77" t="s">
        <v>86</v>
      </c>
      <c r="F93" s="55">
        <v>79000</v>
      </c>
      <c r="G93" s="56">
        <f t="shared" si="47"/>
        <v>86900</v>
      </c>
      <c r="H93" s="521">
        <v>0.5</v>
      </c>
      <c r="I93" s="535"/>
      <c r="J93" s="536"/>
      <c r="K93" s="537"/>
      <c r="L93" s="57"/>
      <c r="M93" s="57"/>
      <c r="N93" s="57"/>
      <c r="O93" s="57"/>
      <c r="P93" s="57"/>
      <c r="Q93" s="57"/>
      <c r="R93" s="57"/>
      <c r="S93" s="57"/>
      <c r="T93" s="57"/>
      <c r="U93" s="58"/>
      <c r="V93" s="59">
        <f t="shared" si="48"/>
        <v>0</v>
      </c>
      <c r="W93" s="60">
        <f t="shared" si="44"/>
        <v>0</v>
      </c>
      <c r="X93" s="50">
        <f>F93*V93*$W$127</f>
        <v>0</v>
      </c>
      <c r="Y93" s="112"/>
    </row>
    <row r="94" spans="2:25" ht="16" customHeight="1">
      <c r="B94" s="40" t="s">
        <v>205</v>
      </c>
      <c r="C94" s="140" t="s">
        <v>436</v>
      </c>
      <c r="D94" s="141" t="s">
        <v>446</v>
      </c>
      <c r="E94" s="74" t="s">
        <v>40</v>
      </c>
      <c r="F94" s="44">
        <v>79000</v>
      </c>
      <c r="G94" s="45">
        <f t="shared" si="47"/>
        <v>86900</v>
      </c>
      <c r="H94" s="520">
        <v>0.5</v>
      </c>
      <c r="I94" s="532"/>
      <c r="J94" s="533"/>
      <c r="K94" s="534"/>
      <c r="L94" s="46"/>
      <c r="M94" s="46"/>
      <c r="N94" s="46"/>
      <c r="O94" s="46"/>
      <c r="P94" s="46"/>
      <c r="Q94" s="46"/>
      <c r="R94" s="46"/>
      <c r="S94" s="46"/>
      <c r="T94" s="46"/>
      <c r="U94" s="47"/>
      <c r="V94" s="59">
        <f t="shared" si="48"/>
        <v>0</v>
      </c>
      <c r="W94" s="60">
        <f t="shared" si="44"/>
        <v>0</v>
      </c>
      <c r="X94" s="50"/>
      <c r="Y94" s="112"/>
    </row>
    <row r="95" spans="2:25" ht="16" customHeight="1" thickBot="1">
      <c r="B95" s="80" t="s">
        <v>206</v>
      </c>
      <c r="C95" s="86" t="s">
        <v>437</v>
      </c>
      <c r="D95" s="87" t="s">
        <v>446</v>
      </c>
      <c r="E95" s="64" t="s">
        <v>40</v>
      </c>
      <c r="F95" s="65">
        <v>79000</v>
      </c>
      <c r="G95" s="66">
        <f t="shared" si="47"/>
        <v>86900</v>
      </c>
      <c r="H95" s="522">
        <v>0.5</v>
      </c>
      <c r="I95" s="538"/>
      <c r="J95" s="539"/>
      <c r="K95" s="540"/>
      <c r="L95" s="67"/>
      <c r="M95" s="67"/>
      <c r="N95" s="67"/>
      <c r="O95" s="67"/>
      <c r="P95" s="67"/>
      <c r="Q95" s="67"/>
      <c r="R95" s="67"/>
      <c r="S95" s="67"/>
      <c r="T95" s="67"/>
      <c r="U95" s="68"/>
      <c r="V95" s="69">
        <f t="shared" ref="V95" si="49">SUM(I95:U95)</f>
        <v>0</v>
      </c>
      <c r="W95" s="70">
        <f t="shared" si="44"/>
        <v>0</v>
      </c>
      <c r="X95" s="50">
        <f>F95*V95*$W$127</f>
        <v>0</v>
      </c>
      <c r="Y95" s="112"/>
    </row>
    <row r="96" spans="2:25" ht="16" customHeight="1">
      <c r="B96" s="71" t="s">
        <v>207</v>
      </c>
      <c r="C96" s="140" t="s">
        <v>442</v>
      </c>
      <c r="D96" s="141" t="s">
        <v>444</v>
      </c>
      <c r="E96" s="74" t="s">
        <v>40</v>
      </c>
      <c r="F96" s="44">
        <v>79000</v>
      </c>
      <c r="G96" s="45">
        <f t="shared" si="40"/>
        <v>86900</v>
      </c>
      <c r="H96" s="520">
        <v>0.5</v>
      </c>
      <c r="I96" s="532"/>
      <c r="J96" s="533"/>
      <c r="K96" s="534"/>
      <c r="L96" s="46"/>
      <c r="M96" s="46"/>
      <c r="N96" s="46"/>
      <c r="O96" s="46"/>
      <c r="P96" s="46"/>
      <c r="Q96" s="46"/>
      <c r="R96" s="46"/>
      <c r="S96" s="46"/>
      <c r="T96" s="46"/>
      <c r="U96" s="47"/>
      <c r="V96" s="48">
        <f t="shared" ref="V96:V98" si="50">SUM(I96:U96)</f>
        <v>0</v>
      </c>
      <c r="W96" s="49">
        <f t="shared" ref="W96:W105" si="51">F96*H96*V96</f>
        <v>0</v>
      </c>
      <c r="X96" s="50">
        <f>F96*V96*$W$127</f>
        <v>0</v>
      </c>
      <c r="Y96" s="112"/>
    </row>
    <row r="97" spans="2:25" ht="16" customHeight="1">
      <c r="B97" s="40" t="s">
        <v>208</v>
      </c>
      <c r="C97" s="140" t="s">
        <v>438</v>
      </c>
      <c r="D97" s="141" t="s">
        <v>443</v>
      </c>
      <c r="E97" s="74" t="s">
        <v>86</v>
      </c>
      <c r="F97" s="55">
        <v>79000</v>
      </c>
      <c r="G97" s="56">
        <f t="shared" si="40"/>
        <v>86900</v>
      </c>
      <c r="H97" s="521">
        <v>0.5</v>
      </c>
      <c r="I97" s="532"/>
      <c r="J97" s="533"/>
      <c r="K97" s="534"/>
      <c r="L97" s="46"/>
      <c r="M97" s="46"/>
      <c r="N97" s="46"/>
      <c r="O97" s="46"/>
      <c r="P97" s="46"/>
      <c r="Q97" s="46"/>
      <c r="R97" s="46"/>
      <c r="S97" s="46"/>
      <c r="T97" s="46"/>
      <c r="U97" s="47"/>
      <c r="V97" s="59">
        <f t="shared" ref="V97" si="52">SUM(I97:U97)</f>
        <v>0</v>
      </c>
      <c r="W97" s="60">
        <f t="shared" si="51"/>
        <v>0</v>
      </c>
      <c r="X97" s="50"/>
      <c r="Y97" s="112"/>
    </row>
    <row r="98" spans="2:25" ht="16" customHeight="1">
      <c r="B98" s="51" t="s">
        <v>231</v>
      </c>
      <c r="C98" s="84" t="s">
        <v>439</v>
      </c>
      <c r="D98" s="85" t="s">
        <v>443</v>
      </c>
      <c r="E98" s="77" t="s">
        <v>86</v>
      </c>
      <c r="F98" s="55">
        <v>79000</v>
      </c>
      <c r="G98" s="56">
        <f t="shared" si="40"/>
        <v>86900</v>
      </c>
      <c r="H98" s="521">
        <v>0.5</v>
      </c>
      <c r="I98" s="535"/>
      <c r="J98" s="536"/>
      <c r="K98" s="537"/>
      <c r="L98" s="57"/>
      <c r="M98" s="57"/>
      <c r="N98" s="57"/>
      <c r="O98" s="57"/>
      <c r="P98" s="57"/>
      <c r="Q98" s="57"/>
      <c r="R98" s="57"/>
      <c r="S98" s="57"/>
      <c r="T98" s="57"/>
      <c r="U98" s="58"/>
      <c r="V98" s="59">
        <f t="shared" si="50"/>
        <v>0</v>
      </c>
      <c r="W98" s="60">
        <f t="shared" si="51"/>
        <v>0</v>
      </c>
      <c r="X98" s="50">
        <f>F98*V98*$W$127</f>
        <v>0</v>
      </c>
      <c r="Y98" s="112"/>
    </row>
    <row r="99" spans="2:25" ht="16" customHeight="1">
      <c r="B99" s="40" t="s">
        <v>232</v>
      </c>
      <c r="C99" s="140" t="s">
        <v>440</v>
      </c>
      <c r="D99" s="141" t="s">
        <v>443</v>
      </c>
      <c r="E99" s="74" t="s">
        <v>40</v>
      </c>
      <c r="F99" s="44">
        <v>79000</v>
      </c>
      <c r="G99" s="45">
        <f t="shared" si="40"/>
        <v>86900</v>
      </c>
      <c r="H99" s="520">
        <v>0.5</v>
      </c>
      <c r="I99" s="532"/>
      <c r="J99" s="533"/>
      <c r="K99" s="534"/>
      <c r="L99" s="46"/>
      <c r="M99" s="46"/>
      <c r="N99" s="46"/>
      <c r="O99" s="46"/>
      <c r="P99" s="46"/>
      <c r="Q99" s="46"/>
      <c r="R99" s="46"/>
      <c r="S99" s="46"/>
      <c r="T99" s="46"/>
      <c r="U99" s="47"/>
      <c r="V99" s="59">
        <f t="shared" ref="V99" si="53">SUM(I99:U99)</f>
        <v>0</v>
      </c>
      <c r="W99" s="60">
        <f t="shared" si="51"/>
        <v>0</v>
      </c>
      <c r="X99" s="50"/>
      <c r="Y99" s="112"/>
    </row>
    <row r="100" spans="2:25" ht="16" customHeight="1" thickBot="1">
      <c r="B100" s="80" t="s">
        <v>233</v>
      </c>
      <c r="C100" s="86" t="s">
        <v>441</v>
      </c>
      <c r="D100" s="87" t="s">
        <v>443</v>
      </c>
      <c r="E100" s="64" t="s">
        <v>40</v>
      </c>
      <c r="F100" s="65">
        <v>79000</v>
      </c>
      <c r="G100" s="66">
        <f t="shared" si="40"/>
        <v>86900</v>
      </c>
      <c r="H100" s="522">
        <v>0.5</v>
      </c>
      <c r="I100" s="538"/>
      <c r="J100" s="539"/>
      <c r="K100" s="540"/>
      <c r="L100" s="67"/>
      <c r="M100" s="67"/>
      <c r="N100" s="67"/>
      <c r="O100" s="67"/>
      <c r="P100" s="67"/>
      <c r="Q100" s="67"/>
      <c r="R100" s="67"/>
      <c r="S100" s="67"/>
      <c r="T100" s="67"/>
      <c r="U100" s="68"/>
      <c r="V100" s="69">
        <f t="shared" ref="V100:V102" si="54">SUM(I100:U100)</f>
        <v>0</v>
      </c>
      <c r="W100" s="70">
        <f t="shared" si="51"/>
        <v>0</v>
      </c>
      <c r="X100" s="50">
        <f>F100*V100*$W$127</f>
        <v>0</v>
      </c>
      <c r="Y100" s="112"/>
    </row>
    <row r="101" spans="2:25" ht="16" customHeight="1">
      <c r="B101" s="71" t="s">
        <v>359</v>
      </c>
      <c r="C101" s="140" t="s">
        <v>416</v>
      </c>
      <c r="D101" s="141" t="s">
        <v>366</v>
      </c>
      <c r="E101" s="74" t="s">
        <v>41</v>
      </c>
      <c r="F101" s="44">
        <v>172000</v>
      </c>
      <c r="G101" s="45">
        <f t="shared" si="40"/>
        <v>189200.00000000003</v>
      </c>
      <c r="H101" s="517">
        <v>0.6</v>
      </c>
      <c r="I101" s="532"/>
      <c r="J101" s="533"/>
      <c r="K101" s="534"/>
      <c r="L101" s="46"/>
      <c r="M101" s="46"/>
      <c r="N101" s="46"/>
      <c r="O101" s="46"/>
      <c r="P101" s="46"/>
      <c r="Q101" s="46"/>
      <c r="R101" s="46"/>
      <c r="S101" s="46"/>
      <c r="T101" s="46"/>
      <c r="U101" s="47"/>
      <c r="V101" s="48">
        <f t="shared" si="54"/>
        <v>0</v>
      </c>
      <c r="W101" s="49">
        <f t="shared" si="51"/>
        <v>0</v>
      </c>
      <c r="X101" s="50">
        <f>F101*V101*$W$127</f>
        <v>0</v>
      </c>
      <c r="Y101" s="112"/>
    </row>
    <row r="102" spans="2:25" ht="16" customHeight="1">
      <c r="B102" s="51" t="s">
        <v>360</v>
      </c>
      <c r="C102" s="84" t="s">
        <v>417</v>
      </c>
      <c r="D102" s="85" t="s">
        <v>366</v>
      </c>
      <c r="E102" s="77" t="s">
        <v>41</v>
      </c>
      <c r="F102" s="55">
        <v>172000</v>
      </c>
      <c r="G102" s="56">
        <f t="shared" si="40"/>
        <v>189200.00000000003</v>
      </c>
      <c r="H102" s="518">
        <v>0.6</v>
      </c>
      <c r="I102" s="535"/>
      <c r="J102" s="536"/>
      <c r="K102" s="537"/>
      <c r="L102" s="57"/>
      <c r="M102" s="57"/>
      <c r="N102" s="57"/>
      <c r="O102" s="57"/>
      <c r="P102" s="57"/>
      <c r="Q102" s="57"/>
      <c r="R102" s="57"/>
      <c r="S102" s="57"/>
      <c r="T102" s="57"/>
      <c r="U102" s="58"/>
      <c r="V102" s="59">
        <f t="shared" si="54"/>
        <v>0</v>
      </c>
      <c r="W102" s="60">
        <f t="shared" si="51"/>
        <v>0</v>
      </c>
      <c r="X102" s="50">
        <f>F102*V102*$W$127</f>
        <v>0</v>
      </c>
      <c r="Y102" s="112"/>
    </row>
    <row r="103" spans="2:25" ht="16" customHeight="1">
      <c r="B103" s="40" t="s">
        <v>361</v>
      </c>
      <c r="C103" s="140" t="s">
        <v>418</v>
      </c>
      <c r="D103" s="141" t="s">
        <v>366</v>
      </c>
      <c r="E103" s="74" t="s">
        <v>41</v>
      </c>
      <c r="F103" s="44">
        <v>172000</v>
      </c>
      <c r="G103" s="45">
        <f t="shared" si="40"/>
        <v>189200.00000000003</v>
      </c>
      <c r="H103" s="517">
        <v>0.6</v>
      </c>
      <c r="I103" s="532"/>
      <c r="J103" s="533"/>
      <c r="K103" s="534"/>
      <c r="L103" s="46"/>
      <c r="M103" s="46"/>
      <c r="N103" s="46"/>
      <c r="O103" s="46"/>
      <c r="P103" s="46"/>
      <c r="Q103" s="46"/>
      <c r="R103" s="46"/>
      <c r="S103" s="46"/>
      <c r="T103" s="46"/>
      <c r="U103" s="47"/>
      <c r="V103" s="59">
        <f t="shared" ref="V103" si="55">SUM(I103:U103)</f>
        <v>0</v>
      </c>
      <c r="W103" s="60">
        <f t="shared" si="51"/>
        <v>0</v>
      </c>
      <c r="X103" s="50"/>
      <c r="Y103" s="112"/>
    </row>
    <row r="104" spans="2:25" ht="16" customHeight="1">
      <c r="B104" s="71" t="s">
        <v>362</v>
      </c>
      <c r="C104" s="140" t="s">
        <v>419</v>
      </c>
      <c r="D104" s="141" t="s">
        <v>366</v>
      </c>
      <c r="E104" s="74" t="s">
        <v>41</v>
      </c>
      <c r="F104" s="44">
        <v>172000</v>
      </c>
      <c r="G104" s="45">
        <f t="shared" si="40"/>
        <v>189200.00000000003</v>
      </c>
      <c r="H104" s="517">
        <v>0.6</v>
      </c>
      <c r="I104" s="532"/>
      <c r="J104" s="533"/>
      <c r="K104" s="534"/>
      <c r="L104" s="46"/>
      <c r="M104" s="46"/>
      <c r="N104" s="46"/>
      <c r="O104" s="46"/>
      <c r="P104" s="46"/>
      <c r="Q104" s="46"/>
      <c r="R104" s="46"/>
      <c r="S104" s="46"/>
      <c r="T104" s="46"/>
      <c r="U104" s="47"/>
      <c r="V104" s="48">
        <f t="shared" ref="V104:V105" si="56">SUM(I104:U104)</f>
        <v>0</v>
      </c>
      <c r="W104" s="49">
        <f t="shared" si="51"/>
        <v>0</v>
      </c>
      <c r="X104" s="50">
        <f>F104*V104*$W$127</f>
        <v>0</v>
      </c>
      <c r="Y104" s="112"/>
    </row>
    <row r="105" spans="2:25" ht="16" customHeight="1" thickBot="1">
      <c r="B105" s="80" t="s">
        <v>363</v>
      </c>
      <c r="C105" s="86" t="s">
        <v>420</v>
      </c>
      <c r="D105" s="87" t="s">
        <v>366</v>
      </c>
      <c r="E105" s="64" t="s">
        <v>41</v>
      </c>
      <c r="F105" s="65">
        <v>172000</v>
      </c>
      <c r="G105" s="66">
        <f t="shared" si="40"/>
        <v>189200.00000000003</v>
      </c>
      <c r="H105" s="519">
        <v>0.6</v>
      </c>
      <c r="I105" s="538"/>
      <c r="J105" s="539"/>
      <c r="K105" s="540"/>
      <c r="L105" s="67"/>
      <c r="M105" s="67"/>
      <c r="N105" s="67"/>
      <c r="O105" s="67"/>
      <c r="P105" s="67"/>
      <c r="Q105" s="67"/>
      <c r="R105" s="67"/>
      <c r="S105" s="67"/>
      <c r="T105" s="67"/>
      <c r="U105" s="68"/>
      <c r="V105" s="69">
        <f t="shared" si="56"/>
        <v>0</v>
      </c>
      <c r="W105" s="70">
        <f t="shared" si="51"/>
        <v>0</v>
      </c>
      <c r="X105" s="50">
        <f>F105*V105*$W$127</f>
        <v>0</v>
      </c>
      <c r="Y105" s="112"/>
    </row>
    <row r="106" spans="2:25" ht="16" customHeight="1">
      <c r="B106" s="71" t="s">
        <v>364</v>
      </c>
      <c r="C106" s="140" t="s">
        <v>248</v>
      </c>
      <c r="D106" s="141" t="s">
        <v>309</v>
      </c>
      <c r="E106" s="74" t="s">
        <v>41</v>
      </c>
      <c r="F106" s="44">
        <v>154000</v>
      </c>
      <c r="G106" s="45">
        <f t="shared" si="40"/>
        <v>169400</v>
      </c>
      <c r="H106" s="517">
        <v>0.6</v>
      </c>
      <c r="I106" s="532"/>
      <c r="J106" s="533"/>
      <c r="K106" s="534"/>
      <c r="L106" s="46"/>
      <c r="M106" s="46"/>
      <c r="N106" s="46"/>
      <c r="O106" s="46"/>
      <c r="P106" s="46"/>
      <c r="Q106" s="46"/>
      <c r="R106" s="46"/>
      <c r="S106" s="46"/>
      <c r="T106" s="46"/>
      <c r="U106" s="47"/>
      <c r="V106" s="48">
        <f t="shared" si="46"/>
        <v>0</v>
      </c>
      <c r="W106" s="49">
        <f t="shared" si="44"/>
        <v>0</v>
      </c>
      <c r="X106" s="50">
        <f>F106*V106*$W$127</f>
        <v>0</v>
      </c>
      <c r="Y106" s="112"/>
    </row>
    <row r="107" spans="2:25" ht="16" customHeight="1">
      <c r="B107" s="51" t="s">
        <v>365</v>
      </c>
      <c r="C107" s="84" t="s">
        <v>249</v>
      </c>
      <c r="D107" s="85" t="s">
        <v>149</v>
      </c>
      <c r="E107" s="77" t="s">
        <v>144</v>
      </c>
      <c r="F107" s="55">
        <v>172000</v>
      </c>
      <c r="G107" s="56">
        <f t="shared" si="40"/>
        <v>189200.00000000003</v>
      </c>
      <c r="H107" s="518">
        <v>0.6</v>
      </c>
      <c r="I107" s="535"/>
      <c r="J107" s="536"/>
      <c r="K107" s="537"/>
      <c r="L107" s="57"/>
      <c r="M107" s="57"/>
      <c r="N107" s="57"/>
      <c r="O107" s="57"/>
      <c r="P107" s="57"/>
      <c r="Q107" s="57"/>
      <c r="R107" s="57"/>
      <c r="S107" s="57"/>
      <c r="T107" s="57"/>
      <c r="U107" s="58"/>
      <c r="V107" s="59">
        <f t="shared" si="46"/>
        <v>0</v>
      </c>
      <c r="W107" s="60">
        <f t="shared" si="44"/>
        <v>0</v>
      </c>
      <c r="X107" s="50">
        <f>F107*V107*$W$127</f>
        <v>0</v>
      </c>
      <c r="Y107" s="112"/>
    </row>
    <row r="108" spans="2:25" ht="16" customHeight="1">
      <c r="B108" s="40" t="s">
        <v>423</v>
      </c>
      <c r="C108" s="140" t="s">
        <v>250</v>
      </c>
      <c r="D108" s="141" t="s">
        <v>309</v>
      </c>
      <c r="E108" s="74" t="s">
        <v>41</v>
      </c>
      <c r="F108" s="44">
        <v>154000</v>
      </c>
      <c r="G108" s="45">
        <f t="shared" si="40"/>
        <v>169400</v>
      </c>
      <c r="H108" s="517">
        <v>0.6</v>
      </c>
      <c r="I108" s="532"/>
      <c r="J108" s="533"/>
      <c r="K108" s="534"/>
      <c r="L108" s="46"/>
      <c r="M108" s="46"/>
      <c r="N108" s="46"/>
      <c r="O108" s="46"/>
      <c r="P108" s="46"/>
      <c r="Q108" s="46"/>
      <c r="R108" s="46"/>
      <c r="S108" s="46"/>
      <c r="T108" s="46"/>
      <c r="U108" s="47"/>
      <c r="V108" s="59">
        <f t="shared" ref="V108" si="57">SUM(I108:U108)</f>
        <v>0</v>
      </c>
      <c r="W108" s="60">
        <f t="shared" ref="W108" si="58">F108*H108*V108</f>
        <v>0</v>
      </c>
      <c r="X108" s="50"/>
      <c r="Y108" s="112"/>
    </row>
    <row r="109" spans="2:25" ht="16" customHeight="1">
      <c r="B109" s="71" t="s">
        <v>424</v>
      </c>
      <c r="C109" s="140" t="s">
        <v>251</v>
      </c>
      <c r="D109" s="141" t="s">
        <v>149</v>
      </c>
      <c r="E109" s="74" t="s">
        <v>41</v>
      </c>
      <c r="F109" s="44">
        <v>172000</v>
      </c>
      <c r="G109" s="45">
        <f t="shared" si="40"/>
        <v>189200.00000000003</v>
      </c>
      <c r="H109" s="517">
        <v>0.6</v>
      </c>
      <c r="I109" s="532"/>
      <c r="J109" s="533"/>
      <c r="K109" s="534"/>
      <c r="L109" s="46"/>
      <c r="M109" s="46"/>
      <c r="N109" s="46"/>
      <c r="O109" s="46"/>
      <c r="P109" s="46"/>
      <c r="Q109" s="46"/>
      <c r="R109" s="46"/>
      <c r="S109" s="46"/>
      <c r="T109" s="46"/>
      <c r="U109" s="47"/>
      <c r="V109" s="48">
        <f t="shared" si="46"/>
        <v>0</v>
      </c>
      <c r="W109" s="49">
        <f t="shared" si="44"/>
        <v>0</v>
      </c>
      <c r="X109" s="50">
        <f t="shared" ref="X109:X118" si="59">F109*V109*$W$127</f>
        <v>0</v>
      </c>
      <c r="Y109" s="112"/>
    </row>
    <row r="110" spans="2:25" ht="16" customHeight="1" thickBot="1">
      <c r="B110" s="80" t="s">
        <v>425</v>
      </c>
      <c r="C110" s="86" t="s">
        <v>277</v>
      </c>
      <c r="D110" s="87" t="s">
        <v>149</v>
      </c>
      <c r="E110" s="64" t="s">
        <v>41</v>
      </c>
      <c r="F110" s="65">
        <v>172000</v>
      </c>
      <c r="G110" s="66">
        <f t="shared" si="40"/>
        <v>189200.00000000003</v>
      </c>
      <c r="H110" s="519">
        <v>0.6</v>
      </c>
      <c r="I110" s="538"/>
      <c r="J110" s="539"/>
      <c r="K110" s="540"/>
      <c r="L110" s="67"/>
      <c r="M110" s="67"/>
      <c r="N110" s="67"/>
      <c r="O110" s="67"/>
      <c r="P110" s="67"/>
      <c r="Q110" s="67"/>
      <c r="R110" s="67"/>
      <c r="S110" s="67"/>
      <c r="T110" s="67"/>
      <c r="U110" s="68"/>
      <c r="V110" s="69">
        <f t="shared" si="46"/>
        <v>0</v>
      </c>
      <c r="W110" s="70">
        <f t="shared" si="44"/>
        <v>0</v>
      </c>
      <c r="X110" s="50">
        <f t="shared" si="59"/>
        <v>0</v>
      </c>
      <c r="Y110" s="112"/>
    </row>
    <row r="111" spans="2:25" ht="16" customHeight="1">
      <c r="B111" s="71" t="s">
        <v>426</v>
      </c>
      <c r="C111" s="140" t="s">
        <v>99</v>
      </c>
      <c r="D111" s="141" t="s">
        <v>309</v>
      </c>
      <c r="E111" s="74" t="s">
        <v>41</v>
      </c>
      <c r="F111" s="44">
        <v>180000</v>
      </c>
      <c r="G111" s="45">
        <f t="shared" si="40"/>
        <v>198000.00000000003</v>
      </c>
      <c r="H111" s="517">
        <v>0.6</v>
      </c>
      <c r="I111" s="532"/>
      <c r="J111" s="533"/>
      <c r="K111" s="534"/>
      <c r="L111" s="46"/>
      <c r="M111" s="46"/>
      <c r="N111" s="46"/>
      <c r="O111" s="46"/>
      <c r="P111" s="46"/>
      <c r="Q111" s="46"/>
      <c r="R111" s="46"/>
      <c r="S111" s="46"/>
      <c r="T111" s="46"/>
      <c r="U111" s="47"/>
      <c r="V111" s="48">
        <f t="shared" si="46"/>
        <v>0</v>
      </c>
      <c r="W111" s="49">
        <f t="shared" si="44"/>
        <v>0</v>
      </c>
      <c r="X111" s="50">
        <f t="shared" si="59"/>
        <v>0</v>
      </c>
      <c r="Y111" s="112"/>
    </row>
    <row r="112" spans="2:25" ht="16" customHeight="1" thickBot="1">
      <c r="B112" s="80" t="s">
        <v>427</v>
      </c>
      <c r="C112" s="86" t="s">
        <v>278</v>
      </c>
      <c r="D112" s="87" t="s">
        <v>309</v>
      </c>
      <c r="E112" s="64" t="s">
        <v>41</v>
      </c>
      <c r="F112" s="65">
        <v>180000</v>
      </c>
      <c r="G112" s="66">
        <f t="shared" si="40"/>
        <v>198000.00000000003</v>
      </c>
      <c r="H112" s="519">
        <v>0.6</v>
      </c>
      <c r="I112" s="538"/>
      <c r="J112" s="539"/>
      <c r="K112" s="540"/>
      <c r="L112" s="67"/>
      <c r="M112" s="67"/>
      <c r="N112" s="67"/>
      <c r="O112" s="67"/>
      <c r="P112" s="67"/>
      <c r="Q112" s="67"/>
      <c r="R112" s="67"/>
      <c r="S112" s="67"/>
      <c r="T112" s="67"/>
      <c r="U112" s="68"/>
      <c r="V112" s="69">
        <f t="shared" si="46"/>
        <v>0</v>
      </c>
      <c r="W112" s="70">
        <f t="shared" si="44"/>
        <v>0</v>
      </c>
      <c r="X112" s="50">
        <f t="shared" si="59"/>
        <v>0</v>
      </c>
      <c r="Y112" s="112"/>
    </row>
    <row r="113" spans="1:26" ht="16" customHeight="1">
      <c r="B113" s="71" t="s">
        <v>428</v>
      </c>
      <c r="C113" s="140" t="s">
        <v>95</v>
      </c>
      <c r="D113" s="141" t="s">
        <v>148</v>
      </c>
      <c r="E113" s="74" t="s">
        <v>41</v>
      </c>
      <c r="F113" s="44">
        <v>136000</v>
      </c>
      <c r="G113" s="45">
        <f t="shared" si="40"/>
        <v>149600</v>
      </c>
      <c r="H113" s="517">
        <v>0.6</v>
      </c>
      <c r="I113" s="532"/>
      <c r="J113" s="533"/>
      <c r="K113" s="534"/>
      <c r="L113" s="46"/>
      <c r="M113" s="46"/>
      <c r="N113" s="46"/>
      <c r="O113" s="46"/>
      <c r="P113" s="46"/>
      <c r="Q113" s="46"/>
      <c r="R113" s="46"/>
      <c r="S113" s="46"/>
      <c r="T113" s="46"/>
      <c r="U113" s="47"/>
      <c r="V113" s="48">
        <f t="shared" si="46"/>
        <v>0</v>
      </c>
      <c r="W113" s="49">
        <f t="shared" si="44"/>
        <v>0</v>
      </c>
      <c r="X113" s="50">
        <f t="shared" si="59"/>
        <v>0</v>
      </c>
      <c r="Y113" s="112"/>
    </row>
    <row r="114" spans="1:26" ht="16" customHeight="1">
      <c r="B114" s="51" t="s">
        <v>429</v>
      </c>
      <c r="C114" s="84" t="s">
        <v>96</v>
      </c>
      <c r="D114" s="85" t="s">
        <v>148</v>
      </c>
      <c r="E114" s="77" t="s">
        <v>41</v>
      </c>
      <c r="F114" s="55">
        <v>136000</v>
      </c>
      <c r="G114" s="56">
        <f t="shared" si="40"/>
        <v>149600</v>
      </c>
      <c r="H114" s="518">
        <v>0.6</v>
      </c>
      <c r="I114" s="535"/>
      <c r="J114" s="536"/>
      <c r="K114" s="537"/>
      <c r="L114" s="57"/>
      <c r="M114" s="57"/>
      <c r="N114" s="57"/>
      <c r="O114" s="57"/>
      <c r="P114" s="57"/>
      <c r="Q114" s="57"/>
      <c r="R114" s="57"/>
      <c r="S114" s="57"/>
      <c r="T114" s="57"/>
      <c r="U114" s="58"/>
      <c r="V114" s="59">
        <f t="shared" si="46"/>
        <v>0</v>
      </c>
      <c r="W114" s="60">
        <f t="shared" si="44"/>
        <v>0</v>
      </c>
      <c r="X114" s="50">
        <f t="shared" si="59"/>
        <v>0</v>
      </c>
      <c r="Y114" s="112"/>
    </row>
    <row r="115" spans="1:26" ht="16" customHeight="1" thickBot="1">
      <c r="B115" s="80" t="s">
        <v>430</v>
      </c>
      <c r="C115" s="86" t="s">
        <v>97</v>
      </c>
      <c r="D115" s="87" t="s">
        <v>147</v>
      </c>
      <c r="E115" s="64" t="s">
        <v>41</v>
      </c>
      <c r="F115" s="65">
        <v>136000</v>
      </c>
      <c r="G115" s="66">
        <f t="shared" si="40"/>
        <v>149600</v>
      </c>
      <c r="H115" s="519">
        <v>0.6</v>
      </c>
      <c r="I115" s="538"/>
      <c r="J115" s="539"/>
      <c r="K115" s="540"/>
      <c r="L115" s="67"/>
      <c r="M115" s="67"/>
      <c r="N115" s="67"/>
      <c r="O115" s="67"/>
      <c r="P115" s="67"/>
      <c r="Q115" s="67"/>
      <c r="R115" s="67"/>
      <c r="S115" s="67"/>
      <c r="T115" s="67"/>
      <c r="U115" s="68"/>
      <c r="V115" s="69">
        <f t="shared" si="46"/>
        <v>0</v>
      </c>
      <c r="W115" s="70">
        <f t="shared" si="44"/>
        <v>0</v>
      </c>
      <c r="X115" s="50">
        <f t="shared" si="59"/>
        <v>0</v>
      </c>
      <c r="Y115" s="112"/>
    </row>
    <row r="116" spans="1:26" ht="16" customHeight="1">
      <c r="B116" s="40" t="s">
        <v>431</v>
      </c>
      <c r="C116" s="140" t="s">
        <v>29</v>
      </c>
      <c r="D116" s="141" t="s">
        <v>147</v>
      </c>
      <c r="E116" s="74" t="s">
        <v>41</v>
      </c>
      <c r="F116" s="44">
        <v>108000</v>
      </c>
      <c r="G116" s="45">
        <f t="shared" si="40"/>
        <v>118800.00000000001</v>
      </c>
      <c r="H116" s="517">
        <v>0.6</v>
      </c>
      <c r="I116" s="532"/>
      <c r="J116" s="533"/>
      <c r="K116" s="534"/>
      <c r="L116" s="46"/>
      <c r="M116" s="46"/>
      <c r="N116" s="46"/>
      <c r="O116" s="46"/>
      <c r="P116" s="46"/>
      <c r="Q116" s="46"/>
      <c r="R116" s="46"/>
      <c r="S116" s="46"/>
      <c r="T116" s="46"/>
      <c r="U116" s="47"/>
      <c r="V116" s="48">
        <f t="shared" si="46"/>
        <v>0</v>
      </c>
      <c r="W116" s="49">
        <f t="shared" si="44"/>
        <v>0</v>
      </c>
      <c r="X116" s="50">
        <f t="shared" si="59"/>
        <v>0</v>
      </c>
      <c r="Y116" s="112"/>
    </row>
    <row r="117" spans="1:26" ht="16" customHeight="1">
      <c r="B117" s="51" t="s">
        <v>432</v>
      </c>
      <c r="C117" s="84" t="s">
        <v>83</v>
      </c>
      <c r="D117" s="85" t="s">
        <v>147</v>
      </c>
      <c r="E117" s="77" t="s">
        <v>41</v>
      </c>
      <c r="F117" s="55">
        <v>108000</v>
      </c>
      <c r="G117" s="56">
        <f t="shared" si="40"/>
        <v>118800.00000000001</v>
      </c>
      <c r="H117" s="518">
        <v>0.6</v>
      </c>
      <c r="I117" s="535"/>
      <c r="J117" s="536"/>
      <c r="K117" s="537"/>
      <c r="L117" s="57"/>
      <c r="M117" s="57"/>
      <c r="N117" s="57"/>
      <c r="O117" s="57"/>
      <c r="P117" s="57"/>
      <c r="Q117" s="57"/>
      <c r="R117" s="57"/>
      <c r="S117" s="57"/>
      <c r="T117" s="57"/>
      <c r="U117" s="58"/>
      <c r="V117" s="59">
        <f t="shared" si="46"/>
        <v>0</v>
      </c>
      <c r="W117" s="60">
        <f t="shared" si="44"/>
        <v>0</v>
      </c>
      <c r="X117" s="50">
        <f t="shared" si="59"/>
        <v>0</v>
      </c>
      <c r="Y117" s="112"/>
    </row>
    <row r="118" spans="1:26" ht="16" customHeight="1" thickBot="1">
      <c r="B118" s="80" t="s">
        <v>433</v>
      </c>
      <c r="C118" s="86" t="s">
        <v>367</v>
      </c>
      <c r="D118" s="87" t="s">
        <v>147</v>
      </c>
      <c r="E118" s="64" t="s">
        <v>41</v>
      </c>
      <c r="F118" s="65">
        <v>108000</v>
      </c>
      <c r="G118" s="66">
        <f t="shared" si="40"/>
        <v>118800.00000000001</v>
      </c>
      <c r="H118" s="519">
        <v>0.6</v>
      </c>
      <c r="I118" s="538"/>
      <c r="J118" s="539"/>
      <c r="K118" s="540"/>
      <c r="L118" s="67"/>
      <c r="M118" s="67"/>
      <c r="N118" s="67"/>
      <c r="O118" s="67"/>
      <c r="P118" s="67"/>
      <c r="Q118" s="67"/>
      <c r="R118" s="67"/>
      <c r="S118" s="90"/>
      <c r="T118" s="90"/>
      <c r="U118" s="91"/>
      <c r="V118" s="69">
        <f t="shared" si="46"/>
        <v>0</v>
      </c>
      <c r="W118" s="70">
        <f t="shared" si="44"/>
        <v>0</v>
      </c>
      <c r="X118" s="50">
        <f t="shared" si="59"/>
        <v>0</v>
      </c>
      <c r="Y118" s="112"/>
    </row>
    <row r="119" spans="1:26" s="1" customFormat="1" ht="16" customHeight="1" thickBot="1">
      <c r="A119" s="13"/>
      <c r="B119" s="142"/>
      <c r="C119" s="143"/>
      <c r="D119" s="144"/>
      <c r="E119" s="145"/>
      <c r="F119" s="146"/>
      <c r="G119" s="146"/>
      <c r="H119" s="526" t="s">
        <v>30</v>
      </c>
      <c r="I119" s="552">
        <f t="shared" ref="I119:X119" si="60">SUM(I5:I118)</f>
        <v>0</v>
      </c>
      <c r="J119" s="553">
        <f t="shared" si="60"/>
        <v>0</v>
      </c>
      <c r="K119" s="554">
        <f t="shared" si="60"/>
        <v>0</v>
      </c>
      <c r="L119" s="147">
        <f t="shared" si="60"/>
        <v>0</v>
      </c>
      <c r="M119" s="147">
        <f t="shared" si="60"/>
        <v>0</v>
      </c>
      <c r="N119" s="147">
        <f t="shared" si="60"/>
        <v>0</v>
      </c>
      <c r="O119" s="147">
        <f t="shared" si="60"/>
        <v>0</v>
      </c>
      <c r="P119" s="147">
        <f t="shared" si="60"/>
        <v>0</v>
      </c>
      <c r="Q119" s="147">
        <f t="shared" si="60"/>
        <v>0</v>
      </c>
      <c r="R119" s="147">
        <f t="shared" si="60"/>
        <v>0</v>
      </c>
      <c r="S119" s="147">
        <f t="shared" si="60"/>
        <v>0</v>
      </c>
      <c r="T119" s="147">
        <f t="shared" si="60"/>
        <v>0</v>
      </c>
      <c r="U119" s="148">
        <f t="shared" si="60"/>
        <v>0</v>
      </c>
      <c r="V119" s="149">
        <f t="shared" si="60"/>
        <v>0</v>
      </c>
      <c r="W119" s="150">
        <f t="shared" si="60"/>
        <v>0</v>
      </c>
      <c r="X119" s="151">
        <f t="shared" si="60"/>
        <v>0</v>
      </c>
      <c r="Y119" s="151"/>
      <c r="Z119" s="26"/>
    </row>
    <row r="120" spans="1:26" s="1" customFormat="1" ht="7" customHeight="1" thickBot="1">
      <c r="A120" s="13"/>
      <c r="B120" s="152"/>
      <c r="C120" s="153"/>
      <c r="D120" s="15"/>
      <c r="E120" s="16"/>
      <c r="F120" s="154"/>
      <c r="G120" s="154"/>
      <c r="H120" s="527"/>
      <c r="I120" s="555"/>
      <c r="J120" s="556"/>
      <c r="K120" s="556"/>
      <c r="L120" s="155"/>
      <c r="M120" s="155"/>
      <c r="N120" s="155"/>
      <c r="O120" s="155"/>
      <c r="P120" s="155"/>
      <c r="Q120" s="155"/>
      <c r="R120" s="155"/>
      <c r="S120" s="155"/>
      <c r="T120" s="156"/>
      <c r="U120" s="157"/>
      <c r="V120" s="155"/>
      <c r="W120" s="158"/>
      <c r="X120" s="50"/>
      <c r="Y120" s="50"/>
      <c r="Z120" s="26"/>
    </row>
    <row r="121" spans="1:26" ht="15" customHeight="1" thickBot="1">
      <c r="B121" s="159" t="s">
        <v>100</v>
      </c>
      <c r="C121" s="160" t="s">
        <v>6</v>
      </c>
      <c r="D121" s="161"/>
      <c r="E121" s="162" t="s">
        <v>7</v>
      </c>
      <c r="F121" s="163">
        <v>10000</v>
      </c>
      <c r="G121" s="164"/>
      <c r="H121" s="528">
        <v>0.6</v>
      </c>
      <c r="I121" s="557"/>
      <c r="J121" s="530"/>
      <c r="K121" s="531"/>
      <c r="L121" s="34"/>
      <c r="M121" s="34"/>
      <c r="N121" s="34"/>
      <c r="O121" s="34"/>
      <c r="P121" s="34"/>
      <c r="Q121" s="34"/>
      <c r="R121" s="34"/>
      <c r="S121" s="165"/>
      <c r="T121" s="165"/>
      <c r="U121" s="166"/>
      <c r="V121" s="149">
        <f>SUM(I121:U121)</f>
        <v>0</v>
      </c>
      <c r="W121" s="167">
        <f>F121*H121*V121</f>
        <v>0</v>
      </c>
      <c r="X121" s="50">
        <f>F121*V121*$W$127</f>
        <v>0</v>
      </c>
      <c r="Y121" s="50"/>
    </row>
    <row r="122" spans="1:26" ht="8" customHeight="1" thickBot="1">
      <c r="B122" s="17"/>
      <c r="C122" s="17"/>
      <c r="D122" s="27"/>
      <c r="E122" s="28"/>
      <c r="F122" s="17"/>
      <c r="G122" s="17"/>
      <c r="H122" s="17"/>
      <c r="I122" s="1"/>
      <c r="J122" s="1"/>
      <c r="K122" s="1"/>
      <c r="L122" s="560"/>
      <c r="M122" s="1"/>
      <c r="N122" s="1"/>
      <c r="O122" s="1"/>
      <c r="P122" s="1"/>
      <c r="Q122" s="1"/>
    </row>
    <row r="123" spans="1:26" ht="29" customHeight="1">
      <c r="B123" s="169" t="s">
        <v>10</v>
      </c>
      <c r="E123" s="28"/>
      <c r="F123" s="170"/>
      <c r="G123" s="171" t="s">
        <v>4</v>
      </c>
      <c r="H123" s="172"/>
      <c r="I123" s="173"/>
      <c r="J123" s="173"/>
      <c r="K123" s="173"/>
      <c r="L123" s="561"/>
      <c r="M123" s="173"/>
      <c r="N123" s="173"/>
      <c r="O123" s="173"/>
      <c r="P123" s="174"/>
      <c r="T123" s="168"/>
      <c r="V123" s="4" t="s">
        <v>58</v>
      </c>
      <c r="W123" s="175">
        <f>W119</f>
        <v>0</v>
      </c>
      <c r="X123" s="3" t="s">
        <v>59</v>
      </c>
      <c r="Y123" s="25"/>
    </row>
    <row r="124" spans="1:26" ht="29" customHeight="1">
      <c r="B124" s="176" t="s">
        <v>11</v>
      </c>
      <c r="C124" s="17"/>
      <c r="D124" s="27"/>
      <c r="E124" s="28"/>
      <c r="F124" s="170"/>
      <c r="G124" s="177"/>
      <c r="N124" s="2"/>
      <c r="O124" s="2"/>
      <c r="P124" s="178"/>
      <c r="T124" s="168"/>
      <c r="V124" s="179" t="s">
        <v>60</v>
      </c>
      <c r="W124" s="180">
        <f>'Accesories(2425)'!G73+W121</f>
        <v>0</v>
      </c>
      <c r="X124" s="3" t="s">
        <v>59</v>
      </c>
      <c r="Y124" s="25"/>
    </row>
    <row r="125" spans="1:26" ht="29" customHeight="1">
      <c r="B125" s="6" t="s">
        <v>5</v>
      </c>
      <c r="C125" s="17"/>
      <c r="D125" s="27"/>
      <c r="E125" s="434" t="s">
        <v>482</v>
      </c>
      <c r="F125" s="429">
        <f>SUM(V5:V12)+SUM(V18:V25)+SUM(V36:V41)+V58+SUM(V63:V90)+SUM(V101:V118)</f>
        <v>0</v>
      </c>
      <c r="G125" s="177"/>
      <c r="N125" s="2"/>
      <c r="O125" s="2"/>
      <c r="P125" s="178"/>
      <c r="T125" s="168"/>
      <c r="V125" s="181" t="s">
        <v>61</v>
      </c>
      <c r="W125" s="175">
        <f>W123+W124</f>
        <v>0</v>
      </c>
      <c r="X125" s="3" t="s">
        <v>59</v>
      </c>
      <c r="Y125" s="25"/>
    </row>
    <row r="126" spans="1:26" ht="29" customHeight="1" thickBot="1">
      <c r="B126" s="6" t="s">
        <v>93</v>
      </c>
      <c r="C126" s="17"/>
      <c r="D126" s="27"/>
      <c r="E126" s="435" t="s">
        <v>483</v>
      </c>
      <c r="F126" s="430">
        <f>SUM(V13:V17)+SUM(V42:V45)+SUM(V59:V60)</f>
        <v>0</v>
      </c>
      <c r="G126" s="177"/>
      <c r="N126" s="2"/>
      <c r="O126" s="2"/>
      <c r="P126" s="178"/>
      <c r="T126" s="168"/>
      <c r="V126" s="181"/>
      <c r="W126" s="175"/>
      <c r="Y126" s="25"/>
    </row>
    <row r="127" spans="1:26" ht="29" customHeight="1" thickBot="1">
      <c r="B127" s="183" t="s">
        <v>382</v>
      </c>
      <c r="C127" s="17"/>
      <c r="D127" s="27"/>
      <c r="E127" s="436" t="s">
        <v>485</v>
      </c>
      <c r="F127" s="431">
        <f>SUM(V26:V35)+SUM(V46:V57)+SUM(V61:V62)+SUM(V91:V100)</f>
        <v>0</v>
      </c>
      <c r="G127" s="177"/>
      <c r="N127" s="2"/>
      <c r="O127" s="2"/>
      <c r="P127" s="178"/>
      <c r="T127" s="168"/>
      <c r="V127" s="19" t="s">
        <v>449</v>
      </c>
      <c r="W127" s="182"/>
    </row>
    <row r="128" spans="1:26" ht="29" customHeight="1" thickBot="1">
      <c r="B128" s="3"/>
      <c r="C128" s="3"/>
      <c r="D128" s="27"/>
      <c r="E128" s="432" t="s">
        <v>484</v>
      </c>
      <c r="F128" s="433">
        <f>SUM(F125:F127)</f>
        <v>0</v>
      </c>
      <c r="G128" s="184" t="s">
        <v>66</v>
      </c>
      <c r="H128" s="185"/>
      <c r="I128" s="186"/>
      <c r="J128" s="186"/>
      <c r="K128" s="186"/>
      <c r="L128" s="562"/>
      <c r="M128" s="186"/>
      <c r="N128" s="186"/>
      <c r="O128" s="186"/>
      <c r="P128" s="187" t="s">
        <v>62</v>
      </c>
      <c r="T128" s="168"/>
      <c r="V128" s="19" t="s">
        <v>448</v>
      </c>
      <c r="W128" s="188"/>
    </row>
    <row r="129" spans="3:25" ht="6.75" customHeight="1">
      <c r="C129" s="6"/>
      <c r="D129" s="27"/>
      <c r="E129" s="28"/>
      <c r="J129" s="189"/>
      <c r="K129" s="189"/>
      <c r="L129" s="189"/>
      <c r="M129" s="189"/>
      <c r="N129" s="189"/>
      <c r="O129" s="189"/>
      <c r="P129" s="189"/>
      <c r="Q129" s="189"/>
      <c r="T129" s="3"/>
      <c r="U129" s="4"/>
      <c r="W129" s="3"/>
      <c r="X129" s="168"/>
      <c r="Y129" s="168"/>
    </row>
  </sheetData>
  <phoneticPr fontId="1"/>
  <conditionalFormatting sqref="I63:I79">
    <cfRule type="cellIs" dxfId="31" priority="19" stopIfTrue="1" operator="greaterThanOrEqual">
      <formula>1</formula>
    </cfRule>
  </conditionalFormatting>
  <conditionalFormatting sqref="I119">
    <cfRule type="cellIs" dxfId="30" priority="145" stopIfTrue="1" operator="greaterThanOrEqual">
      <formula>1</formula>
    </cfRule>
  </conditionalFormatting>
  <conditionalFormatting sqref="I5:V118">
    <cfRule type="cellIs" dxfId="29" priority="1" stopIfTrue="1" operator="greaterThanOrEqual">
      <formula>1</formula>
    </cfRule>
  </conditionalFormatting>
  <conditionalFormatting sqref="J119:V121">
    <cfRule type="cellIs" dxfId="28" priority="138" stopIfTrue="1" operator="greaterThanOrEqual">
      <formula>1</formula>
    </cfRule>
  </conditionalFormatting>
  <printOptions horizontalCentered="1"/>
  <pageMargins left="0.23622047244094491" right="0.23622047244094491" top="0.9055118110236221" bottom="0.9055118110236221" header="0.31496062992125984" footer="0.31496062992125984"/>
  <pageSetup paperSize="9" scale="62" fitToHeight="2" orientation="portrait" horizontalDpi="4294967292" verticalDpi="4294967292"/>
  <headerFooter>
    <oddFooter>&amp;C&amp;28&amp;K000000&amp;P/&amp;N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121"/>
  <sheetViews>
    <sheetView showRuler="0" view="pageLayout" zoomScale="80" zoomScalePageLayoutView="80" workbookViewId="0">
      <selection activeCell="L65" sqref="L65"/>
    </sheetView>
  </sheetViews>
  <sheetFormatPr baseColWidth="10" defaultColWidth="3.625" defaultRowHeight="14" customHeight="1" outlineLevelRow="1"/>
  <cols>
    <col min="1" max="1" width="0.875" style="6" customWidth="1"/>
    <col min="2" max="2" width="4.75" style="5" customWidth="1"/>
    <col min="3" max="4" width="5.125" style="6" customWidth="1"/>
    <col min="5" max="6" width="4.75" style="6" customWidth="1"/>
    <col min="7" max="7" width="4.75" style="5" customWidth="1"/>
    <col min="8" max="22" width="4.75" style="6" customWidth="1"/>
    <col min="23" max="23" width="4.25" style="6" customWidth="1"/>
    <col min="24" max="28" width="3.375" style="6" customWidth="1"/>
    <col min="29" max="44" width="3.125" style="6" customWidth="1"/>
    <col min="45" max="16384" width="3.625" style="6"/>
  </cols>
  <sheetData>
    <row r="1" spans="2:35" ht="6.75" customHeight="1"/>
    <row r="2" spans="2:35" s="1" customFormat="1" ht="24" customHeight="1">
      <c r="B2" s="437" t="s">
        <v>450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X2" s="191"/>
      <c r="Y2" s="192"/>
    </row>
    <row r="3" spans="2:35" s="176" customFormat="1" ht="6" customHeight="1" thickBot="1">
      <c r="B3" s="193"/>
      <c r="C3" s="194"/>
      <c r="D3" s="194"/>
      <c r="E3" s="194"/>
      <c r="F3" s="194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5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2:35" s="197" customFormat="1" ht="15" customHeight="1" thickBot="1">
      <c r="B4" s="196" t="s">
        <v>70</v>
      </c>
      <c r="D4" s="176"/>
      <c r="E4" s="176"/>
      <c r="F4" s="198"/>
      <c r="G4" s="199" t="s">
        <v>455</v>
      </c>
      <c r="H4" s="200"/>
      <c r="I4" s="200"/>
      <c r="J4" s="200"/>
      <c r="K4" s="201"/>
      <c r="L4" s="202" t="s">
        <v>12</v>
      </c>
      <c r="M4" s="203" t="s">
        <v>46</v>
      </c>
      <c r="N4" s="203" t="s">
        <v>47</v>
      </c>
      <c r="O4" s="204" t="s">
        <v>48</v>
      </c>
      <c r="P4" s="202">
        <v>120</v>
      </c>
      <c r="Q4" s="205">
        <v>130</v>
      </c>
      <c r="R4" s="203">
        <v>140</v>
      </c>
      <c r="S4" s="204">
        <v>150</v>
      </c>
      <c r="W4" s="27"/>
      <c r="X4" s="27"/>
      <c r="Y4" s="27"/>
      <c r="Z4" s="27"/>
      <c r="AA4" s="27"/>
      <c r="AB4" s="27"/>
      <c r="AC4" s="27"/>
      <c r="AD4" s="27"/>
    </row>
    <row r="5" spans="2:35" s="176" customFormat="1" ht="16" customHeight="1" thickBot="1">
      <c r="B5" s="206" t="s">
        <v>72</v>
      </c>
      <c r="C5" s="207" t="s">
        <v>451</v>
      </c>
      <c r="D5" s="207"/>
      <c r="E5" s="208" t="s">
        <v>107</v>
      </c>
      <c r="F5" s="209"/>
      <c r="G5" s="210">
        <v>3800</v>
      </c>
      <c r="H5" s="471" t="s">
        <v>457</v>
      </c>
      <c r="I5" s="472"/>
      <c r="J5" s="472"/>
      <c r="K5" s="473"/>
      <c r="L5" s="211"/>
      <c r="M5" s="212"/>
      <c r="N5" s="213"/>
      <c r="O5" s="214"/>
      <c r="P5" s="211"/>
      <c r="Q5" s="215"/>
      <c r="R5" s="212"/>
      <c r="S5" s="214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</row>
    <row r="6" spans="2:35" s="176" customFormat="1" ht="16" customHeight="1" thickBot="1">
      <c r="B6" s="216"/>
      <c r="C6" s="194"/>
      <c r="D6" s="194"/>
      <c r="E6" s="217"/>
      <c r="F6" s="209" t="s">
        <v>330</v>
      </c>
      <c r="G6" s="210">
        <v>2800</v>
      </c>
      <c r="H6" s="474" t="s">
        <v>458</v>
      </c>
      <c r="I6" s="475"/>
      <c r="J6" s="475"/>
      <c r="K6" s="476"/>
      <c r="L6" s="211"/>
      <c r="M6" s="212"/>
      <c r="N6" s="213"/>
      <c r="O6" s="214"/>
      <c r="P6" s="211"/>
      <c r="Q6" s="215"/>
      <c r="R6" s="212"/>
      <c r="S6" s="214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</row>
    <row r="7" spans="2:35" s="176" customFormat="1" ht="16" customHeight="1" thickBot="1">
      <c r="B7" s="216"/>
      <c r="C7" s="194"/>
      <c r="D7" s="194"/>
      <c r="E7" s="28"/>
      <c r="F7" s="218"/>
      <c r="G7" s="219">
        <f>SUM(L5:O7)*G5+SUM(P5:S7)*G6</f>
        <v>0</v>
      </c>
      <c r="H7" s="444" t="s">
        <v>68</v>
      </c>
      <c r="I7" s="445"/>
      <c r="J7" s="445"/>
      <c r="K7" s="446"/>
      <c r="L7" s="211"/>
      <c r="M7" s="212"/>
      <c r="N7" s="213"/>
      <c r="O7" s="214"/>
      <c r="P7" s="211"/>
      <c r="Q7" s="215"/>
      <c r="R7" s="212"/>
      <c r="S7" s="214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2:35" s="176" customFormat="1" ht="6" customHeight="1" thickBot="1">
      <c r="B8" s="193"/>
      <c r="C8" s="194"/>
      <c r="D8" s="194"/>
      <c r="E8" s="194"/>
      <c r="F8" s="194"/>
      <c r="G8" s="220"/>
      <c r="H8" s="195"/>
      <c r="I8" s="195"/>
      <c r="J8" s="195"/>
      <c r="K8" s="195"/>
      <c r="L8" s="193"/>
      <c r="M8" s="193"/>
      <c r="N8" s="193"/>
      <c r="O8" s="193"/>
      <c r="P8" s="221"/>
      <c r="Q8" s="221"/>
      <c r="R8" s="193"/>
      <c r="S8" s="222"/>
      <c r="T8" s="195"/>
      <c r="U8" s="195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</row>
    <row r="9" spans="2:35" s="176" customFormat="1" ht="16" customHeight="1" thickBot="1">
      <c r="B9" s="206" t="s">
        <v>103</v>
      </c>
      <c r="C9" s="207" t="s">
        <v>310</v>
      </c>
      <c r="D9" s="207"/>
      <c r="E9" s="208" t="s">
        <v>107</v>
      </c>
      <c r="F9" s="209"/>
      <c r="G9" s="210">
        <v>3800</v>
      </c>
      <c r="H9" s="483" t="s">
        <v>459</v>
      </c>
      <c r="I9" s="484"/>
      <c r="J9" s="484"/>
      <c r="K9" s="485"/>
      <c r="L9" s="211"/>
      <c r="M9" s="212"/>
      <c r="N9" s="213"/>
      <c r="O9" s="214"/>
      <c r="P9" s="211"/>
      <c r="Q9" s="215"/>
      <c r="R9" s="212"/>
      <c r="S9" s="214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</row>
    <row r="10" spans="2:35" s="176" customFormat="1" ht="16" customHeight="1" thickBot="1">
      <c r="B10" s="216"/>
      <c r="C10" s="194"/>
      <c r="D10" s="194"/>
      <c r="E10" s="217"/>
      <c r="F10" s="209" t="s">
        <v>330</v>
      </c>
      <c r="G10" s="210">
        <v>2800</v>
      </c>
      <c r="H10" s="486" t="s">
        <v>460</v>
      </c>
      <c r="I10" s="487"/>
      <c r="J10" s="487"/>
      <c r="K10" s="488"/>
      <c r="L10" s="211"/>
      <c r="M10" s="212"/>
      <c r="N10" s="213"/>
      <c r="O10" s="214"/>
      <c r="P10" s="211"/>
      <c r="Q10" s="215"/>
      <c r="R10" s="212"/>
      <c r="S10" s="214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</row>
    <row r="11" spans="2:35" s="176" customFormat="1" ht="16" customHeight="1" thickBot="1">
      <c r="B11" s="216"/>
      <c r="C11" s="194"/>
      <c r="D11" s="194"/>
      <c r="E11" s="28"/>
      <c r="F11" s="218"/>
      <c r="G11" s="219">
        <f>SUM(L9:O11)*G9+SUM(P9:S11)*G10</f>
        <v>0</v>
      </c>
      <c r="H11" s="444" t="s">
        <v>68</v>
      </c>
      <c r="I11" s="445"/>
      <c r="J11" s="445"/>
      <c r="K11" s="446"/>
      <c r="L11" s="211"/>
      <c r="M11" s="212"/>
      <c r="N11" s="213"/>
      <c r="O11" s="214"/>
      <c r="P11" s="211"/>
      <c r="Q11" s="215"/>
      <c r="R11" s="212"/>
      <c r="S11" s="214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</row>
    <row r="12" spans="2:35" s="176" customFormat="1" ht="6" customHeight="1" thickBot="1">
      <c r="B12" s="193"/>
      <c r="C12" s="194"/>
      <c r="D12" s="194"/>
      <c r="E12" s="194"/>
      <c r="F12" s="194"/>
      <c r="G12" s="220"/>
      <c r="H12" s="195"/>
      <c r="I12" s="195"/>
      <c r="J12" s="195"/>
      <c r="K12" s="195"/>
      <c r="L12" s="193"/>
      <c r="M12" s="193"/>
      <c r="N12" s="193"/>
      <c r="O12" s="193"/>
      <c r="P12" s="221"/>
      <c r="Q12" s="221"/>
      <c r="R12" s="193"/>
      <c r="S12" s="222"/>
      <c r="T12" s="195"/>
      <c r="U12" s="195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</row>
    <row r="13" spans="2:35" s="176" customFormat="1" ht="16" customHeight="1" thickBot="1">
      <c r="B13" s="206" t="s">
        <v>104</v>
      </c>
      <c r="C13" s="207" t="s">
        <v>384</v>
      </c>
      <c r="D13" s="207"/>
      <c r="E13" s="208" t="s">
        <v>107</v>
      </c>
      <c r="F13" s="209"/>
      <c r="G13" s="210">
        <v>3800</v>
      </c>
      <c r="H13" s="477" t="s">
        <v>461</v>
      </c>
      <c r="I13" s="478"/>
      <c r="J13" s="478"/>
      <c r="K13" s="479"/>
      <c r="L13" s="211"/>
      <c r="M13" s="212"/>
      <c r="N13" s="213"/>
      <c r="O13" s="214"/>
      <c r="P13" s="211"/>
      <c r="Q13" s="215"/>
      <c r="R13" s="212"/>
      <c r="S13" s="214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</row>
    <row r="14" spans="2:35" s="176" customFormat="1" ht="16" customHeight="1" thickBot="1">
      <c r="B14" s="216"/>
      <c r="C14" s="194"/>
      <c r="D14" s="194"/>
      <c r="E14" s="217"/>
      <c r="F14" s="209" t="s">
        <v>330</v>
      </c>
      <c r="G14" s="210">
        <v>2800</v>
      </c>
      <c r="H14" s="498" t="s">
        <v>253</v>
      </c>
      <c r="I14" s="499"/>
      <c r="J14" s="499"/>
      <c r="K14" s="500"/>
      <c r="L14" s="211"/>
      <c r="M14" s="212"/>
      <c r="N14" s="213"/>
      <c r="O14" s="214"/>
      <c r="P14" s="211"/>
      <c r="Q14" s="215"/>
      <c r="R14" s="212"/>
      <c r="S14" s="214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</row>
    <row r="15" spans="2:35" s="176" customFormat="1" ht="16" customHeight="1" thickBot="1">
      <c r="B15" s="216"/>
      <c r="C15" s="194"/>
      <c r="D15" s="194"/>
      <c r="E15" s="28"/>
      <c r="F15" s="218"/>
      <c r="G15" s="219">
        <f>SUM(L13:O15)*G13+SUM(P13:S15)*G14</f>
        <v>0</v>
      </c>
      <c r="H15" s="444" t="s">
        <v>68</v>
      </c>
      <c r="I15" s="445"/>
      <c r="J15" s="445"/>
      <c r="K15" s="446"/>
      <c r="L15" s="211"/>
      <c r="M15" s="212"/>
      <c r="N15" s="213"/>
      <c r="O15" s="214"/>
      <c r="P15" s="211"/>
      <c r="Q15" s="215"/>
      <c r="R15" s="212"/>
      <c r="S15" s="214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</row>
    <row r="16" spans="2:35" s="176" customFormat="1" ht="6" customHeight="1" thickBot="1">
      <c r="B16" s="193"/>
      <c r="C16" s="194"/>
      <c r="D16" s="194"/>
      <c r="E16" s="194"/>
      <c r="F16" s="194"/>
      <c r="G16" s="220"/>
      <c r="H16" s="195"/>
      <c r="I16" s="195"/>
      <c r="J16" s="195"/>
      <c r="K16" s="195"/>
      <c r="L16" s="193"/>
      <c r="M16" s="193"/>
      <c r="N16" s="193"/>
      <c r="O16" s="193"/>
      <c r="P16" s="221"/>
      <c r="Q16" s="221"/>
      <c r="R16" s="193"/>
      <c r="S16" s="222"/>
      <c r="T16" s="195"/>
      <c r="U16" s="195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</row>
    <row r="17" spans="2:35" s="176" customFormat="1" ht="16" customHeight="1" thickBot="1">
      <c r="B17" s="206" t="s">
        <v>129</v>
      </c>
      <c r="C17" s="207" t="s">
        <v>452</v>
      </c>
      <c r="D17" s="207"/>
      <c r="E17" s="208" t="s">
        <v>252</v>
      </c>
      <c r="F17" s="209"/>
      <c r="G17" s="210">
        <v>3800</v>
      </c>
      <c r="H17" s="489" t="s">
        <v>462</v>
      </c>
      <c r="I17" s="490"/>
      <c r="J17" s="490"/>
      <c r="K17" s="491"/>
      <c r="L17" s="211"/>
      <c r="M17" s="212"/>
      <c r="N17" s="213"/>
      <c r="O17" s="214"/>
      <c r="P17" s="223"/>
      <c r="Q17" s="215"/>
      <c r="R17" s="212"/>
      <c r="S17" s="214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</row>
    <row r="18" spans="2:35" s="176" customFormat="1" ht="16" customHeight="1" thickBot="1">
      <c r="B18" s="216"/>
      <c r="C18" s="194"/>
      <c r="D18" s="194"/>
      <c r="E18" s="217"/>
      <c r="F18" s="209" t="s">
        <v>331</v>
      </c>
      <c r="G18" s="210">
        <v>2800</v>
      </c>
      <c r="H18" s="492" t="s">
        <v>463</v>
      </c>
      <c r="I18" s="493"/>
      <c r="J18" s="493"/>
      <c r="K18" s="494"/>
      <c r="L18" s="211"/>
      <c r="M18" s="212"/>
      <c r="N18" s="213"/>
      <c r="O18" s="214"/>
      <c r="P18" s="223"/>
      <c r="Q18" s="215"/>
      <c r="R18" s="212"/>
      <c r="S18" s="214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</row>
    <row r="19" spans="2:35" s="176" customFormat="1" ht="16" customHeight="1" thickBot="1">
      <c r="B19" s="216"/>
      <c r="C19" s="194"/>
      <c r="D19" s="194"/>
      <c r="E19" s="28"/>
      <c r="F19" s="218"/>
      <c r="G19" s="219">
        <f>SUM(L17:O19)*G17+SUM(Q17:S19)*G18</f>
        <v>0</v>
      </c>
      <c r="H19" s="495" t="s">
        <v>464</v>
      </c>
      <c r="I19" s="496"/>
      <c r="J19" s="496"/>
      <c r="K19" s="497"/>
      <c r="L19" s="211"/>
      <c r="M19" s="212"/>
      <c r="N19" s="213"/>
      <c r="O19" s="214"/>
      <c r="P19" s="223"/>
      <c r="Q19" s="215"/>
      <c r="R19" s="212"/>
      <c r="S19" s="214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</row>
    <row r="20" spans="2:35" s="176" customFormat="1" ht="6" customHeight="1" thickBot="1">
      <c r="B20" s="193"/>
      <c r="C20" s="194"/>
      <c r="D20" s="194"/>
      <c r="E20" s="194"/>
      <c r="F20" s="194"/>
      <c r="G20" s="220"/>
      <c r="H20" s="195"/>
      <c r="I20" s="195"/>
      <c r="J20" s="195"/>
      <c r="K20" s="195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5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</row>
    <row r="21" spans="2:35" s="176" customFormat="1" ht="16" customHeight="1" thickBot="1">
      <c r="B21" s="224" t="s">
        <v>101</v>
      </c>
      <c r="C21" s="194"/>
      <c r="D21" s="194"/>
      <c r="E21" s="194"/>
      <c r="F21" s="194"/>
      <c r="G21" s="199" t="s">
        <v>455</v>
      </c>
      <c r="H21" s="195"/>
      <c r="I21" s="195"/>
      <c r="J21" s="195"/>
      <c r="K21" s="195"/>
      <c r="L21" s="202" t="s">
        <v>332</v>
      </c>
      <c r="M21" s="205" t="s">
        <v>12</v>
      </c>
      <c r="N21" s="203" t="s">
        <v>46</v>
      </c>
      <c r="O21" s="203" t="s">
        <v>47</v>
      </c>
      <c r="P21" s="204" t="s">
        <v>54</v>
      </c>
      <c r="Q21" s="195"/>
      <c r="R21" s="195"/>
      <c r="S21" s="195"/>
      <c r="T21" s="195"/>
      <c r="U21" s="195"/>
      <c r="V21" s="195"/>
      <c r="W21" s="193"/>
      <c r="X21" s="195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</row>
    <row r="22" spans="2:35" s="176" customFormat="1" ht="16" customHeight="1" thickBot="1">
      <c r="B22" s="206" t="s">
        <v>130</v>
      </c>
      <c r="C22" s="207" t="s">
        <v>453</v>
      </c>
      <c r="D22" s="207"/>
      <c r="E22" s="208"/>
      <c r="F22" s="225" t="s">
        <v>236</v>
      </c>
      <c r="G22" s="210">
        <v>4800</v>
      </c>
      <c r="H22" s="480" t="s">
        <v>465</v>
      </c>
      <c r="I22" s="481"/>
      <c r="J22" s="481"/>
      <c r="K22" s="482"/>
      <c r="L22" s="211"/>
      <c r="M22" s="215"/>
      <c r="N22" s="212"/>
      <c r="O22" s="213"/>
      <c r="P22" s="214"/>
      <c r="Q22" s="195"/>
      <c r="R22" s="195"/>
      <c r="S22" s="195"/>
      <c r="T22" s="195"/>
      <c r="U22" s="195"/>
      <c r="V22" s="195"/>
      <c r="W22" s="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</row>
    <row r="23" spans="2:35" s="176" customFormat="1" ht="16" customHeight="1" thickBot="1">
      <c r="B23" s="216"/>
      <c r="C23" s="226"/>
      <c r="D23" s="194"/>
      <c r="E23" s="443"/>
      <c r="F23" s="443"/>
      <c r="G23" s="227"/>
      <c r="H23" s="444" t="s">
        <v>68</v>
      </c>
      <c r="I23" s="445"/>
      <c r="J23" s="445"/>
      <c r="K23" s="446"/>
      <c r="L23" s="211"/>
      <c r="M23" s="215"/>
      <c r="N23" s="212"/>
      <c r="O23" s="213"/>
      <c r="P23" s="214"/>
      <c r="Q23" s="195"/>
      <c r="R23" s="195"/>
      <c r="S23" s="195"/>
      <c r="T23" s="195"/>
      <c r="U23" s="195"/>
      <c r="V23" s="195"/>
      <c r="W23" s="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</row>
    <row r="24" spans="2:35" s="176" customFormat="1" ht="16" customHeight="1" thickBot="1">
      <c r="B24" s="216"/>
      <c r="C24" s="226"/>
      <c r="D24" s="194"/>
      <c r="E24" s="28"/>
      <c r="F24" s="218"/>
      <c r="G24" s="219">
        <f>SUM(L22:P24)*G22</f>
        <v>0</v>
      </c>
      <c r="H24" s="450" t="s">
        <v>466</v>
      </c>
      <c r="I24" s="451"/>
      <c r="J24" s="451"/>
      <c r="K24" s="452"/>
      <c r="L24" s="211"/>
      <c r="M24" s="215"/>
      <c r="N24" s="212"/>
      <c r="O24" s="213"/>
      <c r="P24" s="214"/>
      <c r="Q24" s="193"/>
      <c r="R24" s="193"/>
      <c r="S24" s="195"/>
      <c r="T24" s="195"/>
      <c r="U24" s="195"/>
      <c r="V24" s="195"/>
      <c r="W24" s="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</row>
    <row r="25" spans="2:35" s="176" customFormat="1" ht="6" customHeight="1" thickBot="1">
      <c r="B25" s="193"/>
      <c r="C25" s="226"/>
      <c r="D25" s="194"/>
      <c r="E25" s="194"/>
      <c r="F25" s="194"/>
      <c r="G25" s="220"/>
      <c r="H25" s="195"/>
      <c r="I25" s="195"/>
      <c r="J25" s="195"/>
      <c r="K25" s="195"/>
      <c r="L25" s="193"/>
      <c r="M25" s="193"/>
      <c r="N25" s="193"/>
      <c r="O25" s="193"/>
      <c r="P25" s="193"/>
      <c r="Q25" s="195"/>
      <c r="R25" s="195"/>
      <c r="S25" s="193"/>
      <c r="T25" s="193"/>
      <c r="U25" s="193"/>
      <c r="V25" s="193"/>
      <c r="W25" s="193"/>
      <c r="X25" s="195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</row>
    <row r="26" spans="2:35" s="176" customFormat="1" ht="16" customHeight="1" thickBot="1">
      <c r="B26" s="224" t="s">
        <v>101</v>
      </c>
      <c r="C26" s="226"/>
      <c r="D26" s="194"/>
      <c r="E26" s="194"/>
      <c r="F26" s="194"/>
      <c r="G26" s="199" t="s">
        <v>455</v>
      </c>
      <c r="H26" s="195"/>
      <c r="I26" s="195"/>
      <c r="J26" s="195"/>
      <c r="K26" s="195"/>
      <c r="L26" s="202" t="s">
        <v>332</v>
      </c>
      <c r="M26" s="205" t="s">
        <v>12</v>
      </c>
      <c r="N26" s="203" t="s">
        <v>46</v>
      </c>
      <c r="O26" s="203" t="s">
        <v>47</v>
      </c>
      <c r="P26" s="204" t="s">
        <v>54</v>
      </c>
      <c r="Q26" s="195"/>
      <c r="R26" s="195"/>
      <c r="S26" s="195"/>
      <c r="T26" s="195"/>
      <c r="U26" s="195"/>
      <c r="V26" s="195"/>
      <c r="W26" s="193"/>
      <c r="X26" s="195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</row>
    <row r="27" spans="2:35" s="176" customFormat="1" ht="16" customHeight="1" thickBot="1">
      <c r="B27" s="206" t="s">
        <v>131</v>
      </c>
      <c r="C27" s="207" t="s">
        <v>310</v>
      </c>
      <c r="D27" s="207"/>
      <c r="E27" s="208"/>
      <c r="F27" s="225" t="s">
        <v>236</v>
      </c>
      <c r="G27" s="210">
        <v>4800</v>
      </c>
      <c r="H27" s="453" t="s">
        <v>467</v>
      </c>
      <c r="I27" s="454"/>
      <c r="J27" s="454"/>
      <c r="K27" s="455"/>
      <c r="L27" s="211"/>
      <c r="M27" s="215"/>
      <c r="N27" s="212"/>
      <c r="O27" s="213"/>
      <c r="P27" s="214"/>
      <c r="Q27" s="195"/>
      <c r="R27" s="195"/>
      <c r="S27" s="195"/>
      <c r="T27" s="195"/>
      <c r="U27" s="195"/>
      <c r="V27" s="195"/>
      <c r="W27" s="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</row>
    <row r="28" spans="2:35" s="176" customFormat="1" ht="16" customHeight="1" thickBot="1">
      <c r="B28" s="216"/>
      <c r="C28" s="194"/>
      <c r="D28" s="194"/>
      <c r="E28" s="443"/>
      <c r="F28" s="443"/>
      <c r="G28" s="227"/>
      <c r="H28" s="444" t="s">
        <v>68</v>
      </c>
      <c r="I28" s="445"/>
      <c r="J28" s="445"/>
      <c r="K28" s="446"/>
      <c r="L28" s="211"/>
      <c r="M28" s="215"/>
      <c r="N28" s="212"/>
      <c r="O28" s="213"/>
      <c r="P28" s="214"/>
      <c r="Q28" s="195"/>
      <c r="R28" s="195"/>
      <c r="S28" s="195"/>
      <c r="T28" s="195"/>
      <c r="U28" s="195"/>
      <c r="V28" s="195"/>
      <c r="W28" s="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</row>
    <row r="29" spans="2:35" s="176" customFormat="1" ht="16" customHeight="1" thickBot="1">
      <c r="B29" s="216"/>
      <c r="C29" s="194"/>
      <c r="D29" s="194"/>
      <c r="E29" s="28"/>
      <c r="F29" s="218"/>
      <c r="G29" s="219">
        <f>SUM(L27:P29)*G27</f>
        <v>0</v>
      </c>
      <c r="H29" s="468" t="s">
        <v>468</v>
      </c>
      <c r="I29" s="469"/>
      <c r="J29" s="469"/>
      <c r="K29" s="470"/>
      <c r="L29" s="211"/>
      <c r="M29" s="215"/>
      <c r="N29" s="212"/>
      <c r="O29" s="213"/>
      <c r="P29" s="214"/>
      <c r="Q29" s="195"/>
      <c r="R29" s="195"/>
      <c r="S29" s="195"/>
      <c r="T29" s="195"/>
      <c r="U29" s="195"/>
      <c r="V29" s="195"/>
      <c r="W29" s="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</row>
    <row r="30" spans="2:35" s="176" customFormat="1" ht="6" customHeight="1" thickBot="1">
      <c r="B30" s="193"/>
      <c r="C30" s="194"/>
      <c r="D30" s="194"/>
      <c r="E30" s="194"/>
      <c r="F30" s="194"/>
      <c r="G30" s="220"/>
      <c r="H30" s="195"/>
      <c r="I30" s="195"/>
      <c r="J30" s="195"/>
      <c r="K30" s="195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5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</row>
    <row r="31" spans="2:35" s="176" customFormat="1" ht="16" customHeight="1" thickBot="1">
      <c r="B31" s="193"/>
      <c r="F31" s="228"/>
      <c r="G31" s="229"/>
      <c r="H31" s="444" t="s">
        <v>68</v>
      </c>
      <c r="I31" s="445"/>
      <c r="J31" s="445"/>
      <c r="K31" s="446"/>
      <c r="L31" s="465" t="s">
        <v>69</v>
      </c>
      <c r="M31" s="466"/>
      <c r="N31" s="466"/>
      <c r="O31" s="467"/>
      <c r="P31" s="230"/>
      <c r="Q31" s="230"/>
      <c r="R31" s="231" t="s">
        <v>71</v>
      </c>
      <c r="S31" s="231" t="s">
        <v>52</v>
      </c>
      <c r="T31" s="231" t="s">
        <v>53</v>
      </c>
      <c r="U31" s="231" t="s">
        <v>54</v>
      </c>
      <c r="W31" s="230"/>
      <c r="X31" s="230"/>
      <c r="Y31" s="3"/>
    </row>
    <row r="32" spans="2:35" s="197" customFormat="1" ht="16" customHeight="1" thickBot="1">
      <c r="B32" s="196" t="s">
        <v>73</v>
      </c>
      <c r="D32" s="176"/>
      <c r="E32" s="176"/>
      <c r="F32" s="198"/>
      <c r="G32" s="232">
        <f>SUM(H33:O33)*G33</f>
        <v>0</v>
      </c>
      <c r="H32" s="202" t="s">
        <v>71</v>
      </c>
      <c r="I32" s="203" t="s">
        <v>46</v>
      </c>
      <c r="J32" s="203" t="s">
        <v>47</v>
      </c>
      <c r="K32" s="204" t="s">
        <v>48</v>
      </c>
      <c r="L32" s="202" t="s">
        <v>71</v>
      </c>
      <c r="M32" s="203" t="s">
        <v>46</v>
      </c>
      <c r="N32" s="203" t="s">
        <v>47</v>
      </c>
      <c r="O32" s="204" t="s">
        <v>48</v>
      </c>
      <c r="P32" s="27"/>
      <c r="Q32" s="230"/>
      <c r="R32" s="233" t="s">
        <v>55</v>
      </c>
      <c r="S32" s="233" t="s">
        <v>56</v>
      </c>
      <c r="T32" s="233" t="s">
        <v>57</v>
      </c>
      <c r="U32" s="233" t="s">
        <v>65</v>
      </c>
      <c r="W32" s="27"/>
      <c r="X32" s="3"/>
      <c r="Y32" s="3"/>
    </row>
    <row r="33" spans="2:35" s="176" customFormat="1" ht="16" customHeight="1" thickBot="1">
      <c r="B33" s="206" t="s">
        <v>132</v>
      </c>
      <c r="C33" s="207"/>
      <c r="D33" s="207"/>
      <c r="E33" s="208" t="s">
        <v>74</v>
      </c>
      <c r="F33" s="234"/>
      <c r="G33" s="210">
        <v>4800</v>
      </c>
      <c r="H33" s="211"/>
      <c r="I33" s="212"/>
      <c r="J33" s="213"/>
      <c r="K33" s="214"/>
      <c r="L33" s="211"/>
      <c r="M33" s="212"/>
      <c r="N33" s="213"/>
      <c r="O33" s="214"/>
      <c r="P33" s="27"/>
      <c r="Q33" s="27"/>
      <c r="R33" s="27"/>
      <c r="S33" s="235"/>
      <c r="T33" s="235"/>
      <c r="U33" s="235"/>
      <c r="V33" s="235"/>
      <c r="W33" s="27"/>
      <c r="X33" s="3"/>
      <c r="Y33" s="3"/>
    </row>
    <row r="34" spans="2:35" s="176" customFormat="1" ht="6" customHeight="1" thickBot="1">
      <c r="B34" s="193"/>
      <c r="C34" s="194"/>
      <c r="D34" s="194"/>
      <c r="E34" s="194"/>
      <c r="F34" s="194"/>
      <c r="G34" s="220"/>
      <c r="H34" s="195"/>
      <c r="I34" s="195"/>
      <c r="J34" s="195"/>
      <c r="K34" s="195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5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</row>
    <row r="35" spans="2:35" s="176" customFormat="1" ht="16" customHeight="1" thickBot="1">
      <c r="B35" s="224" t="s">
        <v>209</v>
      </c>
      <c r="C35" s="194"/>
      <c r="D35" s="194"/>
      <c r="E35" s="194"/>
      <c r="F35" s="194"/>
      <c r="G35" s="232">
        <f>SUM(L36:O37)*G36+SUM(P36:R37)*G37</f>
        <v>0</v>
      </c>
      <c r="H35" s="193"/>
      <c r="I35" s="193"/>
      <c r="J35" s="193"/>
      <c r="K35" s="193"/>
      <c r="L35" s="202" t="s">
        <v>12</v>
      </c>
      <c r="M35" s="203" t="s">
        <v>46</v>
      </c>
      <c r="N35" s="203" t="s">
        <v>47</v>
      </c>
      <c r="O35" s="204" t="s">
        <v>48</v>
      </c>
      <c r="P35" s="235"/>
      <c r="Q35" s="235"/>
      <c r="R35" s="235"/>
      <c r="S35" s="235"/>
      <c r="T35" s="235"/>
      <c r="U35" s="235"/>
      <c r="V35" s="235"/>
      <c r="W35" s="193"/>
      <c r="X35" s="195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</row>
    <row r="36" spans="2:35" s="176" customFormat="1" ht="16" customHeight="1" thickBot="1">
      <c r="B36" s="206" t="s">
        <v>133</v>
      </c>
      <c r="C36" s="207" t="s">
        <v>239</v>
      </c>
      <c r="D36" s="207"/>
      <c r="E36" s="208"/>
      <c r="F36" s="234"/>
      <c r="G36" s="210">
        <v>8800</v>
      </c>
      <c r="H36" s="444" t="s">
        <v>68</v>
      </c>
      <c r="I36" s="445"/>
      <c r="J36" s="445"/>
      <c r="K36" s="446"/>
      <c r="L36" s="211"/>
      <c r="M36" s="212"/>
      <c r="N36" s="213"/>
      <c r="O36" s="214"/>
      <c r="P36" s="235"/>
      <c r="Q36" s="235"/>
      <c r="R36" s="235"/>
      <c r="S36" s="235"/>
      <c r="T36" s="235"/>
      <c r="U36" s="235"/>
      <c r="V36" s="235"/>
      <c r="W36" s="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</row>
    <row r="37" spans="2:35" s="176" customFormat="1" ht="16" customHeight="1" thickBot="1">
      <c r="B37" s="216"/>
      <c r="C37" s="194"/>
      <c r="D37" s="194"/>
      <c r="E37" s="236"/>
      <c r="F37" s="236"/>
      <c r="G37" s="227"/>
      <c r="H37" s="447" t="s">
        <v>387</v>
      </c>
      <c r="I37" s="448"/>
      <c r="J37" s="448"/>
      <c r="K37" s="449"/>
      <c r="L37" s="211"/>
      <c r="M37" s="212"/>
      <c r="N37" s="213"/>
      <c r="O37" s="214"/>
      <c r="P37" s="235"/>
      <c r="Q37" s="235"/>
      <c r="R37" s="235"/>
      <c r="S37" s="235"/>
      <c r="T37" s="235"/>
      <c r="U37" s="235"/>
      <c r="V37" s="235"/>
      <c r="W37" s="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</row>
    <row r="38" spans="2:35" s="176" customFormat="1" ht="16" customHeight="1" thickBot="1">
      <c r="B38" s="216"/>
      <c r="C38" s="194"/>
      <c r="D38" s="194"/>
      <c r="E38" s="237"/>
      <c r="F38" s="237"/>
      <c r="G38" s="238"/>
      <c r="H38" s="462" t="s">
        <v>386</v>
      </c>
      <c r="I38" s="463"/>
      <c r="J38" s="463"/>
      <c r="K38" s="464"/>
      <c r="L38" s="211"/>
      <c r="M38" s="212"/>
      <c r="N38" s="213"/>
      <c r="O38" s="214"/>
      <c r="P38" s="235"/>
      <c r="Q38" s="235"/>
      <c r="R38" s="235"/>
      <c r="S38" s="235"/>
      <c r="T38" s="235"/>
      <c r="U38" s="235"/>
      <c r="V38" s="235"/>
      <c r="W38" s="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</row>
    <row r="39" spans="2:35" s="176" customFormat="1" ht="16" customHeight="1" thickBot="1">
      <c r="B39" s="216"/>
      <c r="C39" s="194"/>
      <c r="D39" s="194"/>
      <c r="E39" s="237"/>
      <c r="F39" s="237"/>
      <c r="G39" s="238"/>
      <c r="H39" s="459" t="s">
        <v>469</v>
      </c>
      <c r="I39" s="460"/>
      <c r="J39" s="460"/>
      <c r="K39" s="461"/>
      <c r="L39" s="211"/>
      <c r="M39" s="212"/>
      <c r="N39" s="213"/>
      <c r="O39" s="214"/>
      <c r="P39" s="235"/>
      <c r="Q39" s="235"/>
      <c r="R39" s="235"/>
      <c r="S39" s="235"/>
      <c r="T39" s="235"/>
      <c r="U39" s="235"/>
      <c r="V39" s="235"/>
      <c r="W39" s="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</row>
    <row r="40" spans="2:35" s="176" customFormat="1" ht="6" customHeight="1">
      <c r="B40" s="193"/>
      <c r="C40" s="194"/>
      <c r="D40" s="194"/>
      <c r="E40" s="194"/>
      <c r="F40" s="194"/>
      <c r="G40" s="220"/>
      <c r="H40" s="195"/>
      <c r="I40" s="195"/>
      <c r="J40" s="195"/>
      <c r="K40" s="195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5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</row>
    <row r="41" spans="2:35" s="176" customFormat="1" ht="6" customHeight="1" thickBot="1">
      <c r="B41" s="193"/>
      <c r="C41" s="194"/>
      <c r="D41" s="194"/>
      <c r="E41" s="194"/>
      <c r="F41" s="194"/>
      <c r="G41" s="220"/>
      <c r="H41" s="195"/>
      <c r="I41" s="195"/>
      <c r="J41" s="195"/>
      <c r="K41" s="195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5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</row>
    <row r="42" spans="2:35" s="176" customFormat="1" ht="16" customHeight="1" thickBot="1">
      <c r="B42" s="224" t="s">
        <v>237</v>
      </c>
      <c r="C42" s="194"/>
      <c r="D42" s="194"/>
      <c r="E42" s="194"/>
      <c r="F42" s="194"/>
      <c r="G42" s="199" t="s">
        <v>455</v>
      </c>
      <c r="H42" s="444" t="s">
        <v>68</v>
      </c>
      <c r="I42" s="445"/>
      <c r="J42" s="445"/>
      <c r="K42" s="446"/>
      <c r="L42" s="440" t="s">
        <v>241</v>
      </c>
      <c r="M42" s="441"/>
      <c r="N42" s="441"/>
      <c r="O42" s="442"/>
      <c r="P42" s="456" t="s">
        <v>454</v>
      </c>
      <c r="Q42" s="457"/>
      <c r="R42" s="457"/>
      <c r="S42" s="458"/>
      <c r="T42" s="235"/>
      <c r="U42" s="235"/>
      <c r="V42" s="235"/>
      <c r="W42" s="193"/>
      <c r="X42" s="195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</row>
    <row r="43" spans="2:35" s="176" customFormat="1" ht="16" customHeight="1" thickBot="1">
      <c r="B43" s="206" t="s">
        <v>240</v>
      </c>
      <c r="C43" s="207" t="s">
        <v>238</v>
      </c>
      <c r="D43" s="207"/>
      <c r="E43" s="208"/>
      <c r="F43" s="239"/>
      <c r="G43" s="240">
        <v>14800</v>
      </c>
      <c r="H43" s="202" t="s">
        <v>12</v>
      </c>
      <c r="I43" s="203" t="s">
        <v>46</v>
      </c>
      <c r="J43" s="203" t="s">
        <v>47</v>
      </c>
      <c r="K43" s="204" t="s">
        <v>48</v>
      </c>
      <c r="L43" s="202" t="s">
        <v>12</v>
      </c>
      <c r="M43" s="203" t="s">
        <v>46</v>
      </c>
      <c r="N43" s="203" t="s">
        <v>47</v>
      </c>
      <c r="O43" s="204" t="s">
        <v>48</v>
      </c>
      <c r="P43" s="202" t="s">
        <v>12</v>
      </c>
      <c r="Q43" s="203" t="s">
        <v>46</v>
      </c>
      <c r="R43" s="203" t="s">
        <v>47</v>
      </c>
      <c r="S43" s="204" t="s">
        <v>48</v>
      </c>
      <c r="T43" s="235"/>
      <c r="U43" s="235"/>
      <c r="V43" s="235"/>
      <c r="W43" s="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</row>
    <row r="44" spans="2:35" s="176" customFormat="1" ht="16" customHeight="1" thickBot="1">
      <c r="B44" s="216"/>
      <c r="C44" s="194"/>
      <c r="D44" s="194"/>
      <c r="E44" s="28"/>
      <c r="F44" s="218"/>
      <c r="G44" s="219">
        <f>SUM(H44:O44)*G43</f>
        <v>0</v>
      </c>
      <c r="H44" s="211"/>
      <c r="I44" s="212"/>
      <c r="J44" s="213"/>
      <c r="K44" s="214"/>
      <c r="L44" s="211"/>
      <c r="M44" s="212"/>
      <c r="N44" s="213"/>
      <c r="O44" s="214"/>
      <c r="P44" s="211"/>
      <c r="Q44" s="212"/>
      <c r="R44" s="213"/>
      <c r="S44" s="214"/>
      <c r="T44" s="235"/>
      <c r="U44" s="235"/>
      <c r="V44" s="235"/>
      <c r="W44" s="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</row>
    <row r="45" spans="2:35" s="176" customFormat="1" ht="6" customHeight="1">
      <c r="B45" s="193"/>
      <c r="C45" s="194"/>
      <c r="D45" s="194"/>
      <c r="E45" s="194"/>
      <c r="F45" s="194"/>
      <c r="G45" s="193"/>
      <c r="H45" s="195"/>
      <c r="I45" s="195"/>
      <c r="J45" s="195"/>
      <c r="K45" s="195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5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</row>
    <row r="46" spans="2:35" s="197" customFormat="1" ht="16" customHeight="1" thickBot="1">
      <c r="B46" s="224" t="s">
        <v>334</v>
      </c>
      <c r="C46" s="235"/>
      <c r="D46" s="235"/>
      <c r="E46" s="199" t="s">
        <v>455</v>
      </c>
      <c r="F46" s="241" t="s">
        <v>56</v>
      </c>
      <c r="G46" s="241" t="s">
        <v>347</v>
      </c>
      <c r="H46" s="241" t="s">
        <v>142</v>
      </c>
      <c r="I46" s="241" t="s">
        <v>57</v>
      </c>
      <c r="J46" s="241" t="s">
        <v>55</v>
      </c>
      <c r="L46" s="224" t="s">
        <v>334</v>
      </c>
      <c r="N46" s="193"/>
      <c r="O46" s="199" t="s">
        <v>455</v>
      </c>
      <c r="P46" s="241" t="s">
        <v>56</v>
      </c>
      <c r="Q46" s="241" t="s">
        <v>348</v>
      </c>
      <c r="R46" s="241" t="s">
        <v>349</v>
      </c>
      <c r="S46" s="241" t="s">
        <v>141</v>
      </c>
      <c r="T46" s="241" t="s">
        <v>57</v>
      </c>
    </row>
    <row r="47" spans="2:35" s="197" customFormat="1" ht="16" customHeight="1" thickBot="1">
      <c r="B47" s="206" t="s">
        <v>134</v>
      </c>
      <c r="C47" s="501" t="s">
        <v>333</v>
      </c>
      <c r="D47" s="501"/>
      <c r="E47" s="240">
        <v>2200</v>
      </c>
      <c r="F47" s="242" t="s">
        <v>335</v>
      </c>
      <c r="G47" s="243" t="s">
        <v>338</v>
      </c>
      <c r="H47" s="244" t="s">
        <v>345</v>
      </c>
      <c r="I47" s="245" t="s">
        <v>336</v>
      </c>
      <c r="J47" s="246" t="s">
        <v>337</v>
      </c>
      <c r="K47" s="27"/>
      <c r="L47" s="206" t="s">
        <v>254</v>
      </c>
      <c r="M47" s="501" t="s">
        <v>339</v>
      </c>
      <c r="N47" s="501"/>
      <c r="O47" s="240">
        <v>2200</v>
      </c>
      <c r="P47" s="242" t="s">
        <v>335</v>
      </c>
      <c r="Q47" s="247" t="s">
        <v>340</v>
      </c>
      <c r="R47" s="248" t="s">
        <v>341</v>
      </c>
      <c r="S47" s="249" t="s">
        <v>346</v>
      </c>
      <c r="T47" s="250" t="s">
        <v>336</v>
      </c>
    </row>
    <row r="48" spans="2:35" s="197" customFormat="1" ht="16" customHeight="1" thickBot="1">
      <c r="B48" s="27"/>
      <c r="C48" s="27"/>
      <c r="D48" s="3"/>
      <c r="E48" s="219">
        <f>SUM(F48:J48)*E47</f>
        <v>0</v>
      </c>
      <c r="F48" s="211"/>
      <c r="G48" s="212"/>
      <c r="H48" s="213"/>
      <c r="I48" s="213"/>
      <c r="J48" s="214"/>
      <c r="L48" s="27"/>
      <c r="M48" s="27"/>
      <c r="N48" s="3"/>
      <c r="O48" s="219">
        <f>SUM(P48:T48)*O47</f>
        <v>0</v>
      </c>
      <c r="P48" s="211"/>
      <c r="Q48" s="212"/>
      <c r="R48" s="213"/>
      <c r="S48" s="213"/>
      <c r="T48" s="214"/>
    </row>
    <row r="49" spans="1:35" s="176" customFormat="1" ht="6" customHeight="1">
      <c r="B49" s="193"/>
      <c r="C49" s="194"/>
      <c r="D49" s="194"/>
      <c r="E49" s="194"/>
      <c r="F49" s="194"/>
      <c r="G49" s="193"/>
      <c r="H49" s="195"/>
      <c r="I49" s="195"/>
      <c r="J49" s="195"/>
      <c r="K49" s="195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5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</row>
    <row r="50" spans="1:35" s="176" customFormat="1" ht="16" customHeight="1" thickBot="1">
      <c r="B50" s="224" t="s">
        <v>224</v>
      </c>
      <c r="C50" s="224"/>
      <c r="G50" s="251"/>
      <c r="H50" s="199"/>
      <c r="J50" s="252"/>
      <c r="K50" s="252"/>
      <c r="L50" s="27"/>
      <c r="W50" s="193"/>
    </row>
    <row r="51" spans="1:35" s="176" customFormat="1" ht="16" customHeight="1" thickBot="1">
      <c r="B51" s="197"/>
      <c r="C51" s="253" t="s">
        <v>13</v>
      </c>
      <c r="D51" s="254"/>
      <c r="E51" s="255" t="s">
        <v>14</v>
      </c>
      <c r="F51" s="256"/>
      <c r="G51" s="256"/>
      <c r="H51" s="257" t="s">
        <v>456</v>
      </c>
      <c r="I51" s="258" t="s">
        <v>49</v>
      </c>
      <c r="J51" s="259"/>
      <c r="K51" s="260"/>
      <c r="L51" s="197"/>
      <c r="W51" s="193"/>
    </row>
    <row r="52" spans="1:35" s="176" customFormat="1" ht="16" customHeight="1">
      <c r="B52" s="261" t="s">
        <v>242</v>
      </c>
      <c r="C52" s="262" t="s">
        <v>20</v>
      </c>
      <c r="D52" s="263"/>
      <c r="E52" s="264" t="s">
        <v>22</v>
      </c>
      <c r="F52" s="265"/>
      <c r="G52" s="265"/>
      <c r="H52" s="266">
        <v>7200</v>
      </c>
      <c r="I52" s="267" t="s">
        <v>3</v>
      </c>
      <c r="J52" s="268"/>
      <c r="K52" s="269"/>
      <c r="L52" s="270">
        <f>K52*H52</f>
        <v>0</v>
      </c>
      <c r="W52" s="193"/>
    </row>
    <row r="53" spans="1:35" s="176" customFormat="1" ht="16" customHeight="1" thickBot="1">
      <c r="B53" s="261" t="s">
        <v>243</v>
      </c>
      <c r="C53" s="271" t="s">
        <v>20</v>
      </c>
      <c r="D53" s="271"/>
      <c r="E53" s="272" t="s">
        <v>23</v>
      </c>
      <c r="F53" s="273"/>
      <c r="G53" s="274"/>
      <c r="H53" s="275">
        <v>7200</v>
      </c>
      <c r="I53" s="276" t="s">
        <v>3</v>
      </c>
      <c r="J53" s="277"/>
      <c r="K53" s="278"/>
      <c r="L53" s="270">
        <f t="shared" ref="L53:L59" si="0">K53*H53</f>
        <v>0</v>
      </c>
      <c r="M53" s="224" t="s">
        <v>313</v>
      </c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</row>
    <row r="54" spans="1:35" s="176" customFormat="1" ht="16" customHeight="1" thickBot="1">
      <c r="B54" s="261" t="s">
        <v>244</v>
      </c>
      <c r="C54" s="279" t="s">
        <v>21</v>
      </c>
      <c r="D54" s="274"/>
      <c r="E54" s="272" t="s">
        <v>220</v>
      </c>
      <c r="F54" s="273"/>
      <c r="G54" s="274"/>
      <c r="H54" s="275">
        <v>7200</v>
      </c>
      <c r="I54" s="276" t="s">
        <v>3</v>
      </c>
      <c r="J54" s="277"/>
      <c r="K54" s="278"/>
      <c r="L54" s="270">
        <f t="shared" si="0"/>
        <v>0</v>
      </c>
      <c r="M54" s="280"/>
      <c r="N54" s="281"/>
      <c r="O54" s="255"/>
      <c r="P54" s="282" t="s">
        <v>14</v>
      </c>
      <c r="Q54" s="256"/>
      <c r="R54" s="257" t="s">
        <v>456</v>
      </c>
      <c r="S54" s="258" t="s">
        <v>49</v>
      </c>
      <c r="T54" s="259"/>
      <c r="U54" s="193"/>
      <c r="V54" s="283"/>
      <c r="W54" s="193"/>
    </row>
    <row r="55" spans="1:35" s="176" customFormat="1" ht="16" customHeight="1" thickBot="1">
      <c r="B55" s="261" t="s">
        <v>245</v>
      </c>
      <c r="C55" s="279" t="s">
        <v>21</v>
      </c>
      <c r="D55" s="274"/>
      <c r="E55" s="272" t="s">
        <v>221</v>
      </c>
      <c r="F55" s="273"/>
      <c r="G55" s="274"/>
      <c r="H55" s="275">
        <v>8100</v>
      </c>
      <c r="I55" s="276" t="s">
        <v>3</v>
      </c>
      <c r="J55" s="277"/>
      <c r="K55" s="278"/>
      <c r="L55" s="270">
        <f t="shared" si="0"/>
        <v>0</v>
      </c>
      <c r="M55" s="284" t="s">
        <v>314</v>
      </c>
      <c r="N55" s="285"/>
      <c r="O55" s="286"/>
      <c r="P55" s="221" t="s">
        <v>344</v>
      </c>
      <c r="Q55" s="287"/>
      <c r="R55" s="288">
        <v>6800</v>
      </c>
      <c r="S55" s="258" t="s">
        <v>315</v>
      </c>
      <c r="T55" s="287" t="s">
        <v>319</v>
      </c>
      <c r="U55" s="289"/>
      <c r="V55" s="270">
        <f>U55*R55</f>
        <v>0</v>
      </c>
      <c r="W55" s="193"/>
    </row>
    <row r="56" spans="1:35" s="176" customFormat="1" ht="16" customHeight="1">
      <c r="B56" s="261" t="s">
        <v>246</v>
      </c>
      <c r="C56" s="279" t="s">
        <v>219</v>
      </c>
      <c r="D56" s="274"/>
      <c r="E56" s="272" t="s">
        <v>223</v>
      </c>
      <c r="F56" s="273"/>
      <c r="G56" s="274"/>
      <c r="H56" s="275">
        <v>8800</v>
      </c>
      <c r="I56" s="276" t="s">
        <v>3</v>
      </c>
      <c r="J56" s="277"/>
      <c r="K56" s="278"/>
      <c r="L56" s="270">
        <f t="shared" si="0"/>
        <v>0</v>
      </c>
      <c r="R56" s="290"/>
      <c r="V56" s="291">
        <f>SUM(V55:V55)</f>
        <v>0</v>
      </c>
      <c r="W56" s="193"/>
    </row>
    <row r="57" spans="1:35" s="176" customFormat="1" ht="16" customHeight="1" thickBot="1">
      <c r="B57" s="261" t="s">
        <v>247</v>
      </c>
      <c r="C57" s="292" t="s">
        <v>219</v>
      </c>
      <c r="D57" s="293"/>
      <c r="E57" s="272" t="s">
        <v>222</v>
      </c>
      <c r="F57" s="273"/>
      <c r="G57" s="273"/>
      <c r="H57" s="294">
        <v>8800</v>
      </c>
      <c r="I57" s="295" t="s">
        <v>218</v>
      </c>
      <c r="J57" s="296"/>
      <c r="K57" s="277"/>
      <c r="L57" s="270">
        <f t="shared" si="0"/>
        <v>0</v>
      </c>
      <c r="M57" s="193"/>
      <c r="N57" s="193"/>
      <c r="O57" s="193"/>
      <c r="P57" s="193"/>
      <c r="Q57" s="193"/>
      <c r="R57" s="193"/>
      <c r="S57" s="193"/>
      <c r="T57" s="193"/>
      <c r="U57" s="193"/>
      <c r="V57" s="193"/>
    </row>
    <row r="58" spans="1:35" s="176" customFormat="1" ht="16" customHeight="1" thickBot="1">
      <c r="B58" s="261" t="s">
        <v>316</v>
      </c>
      <c r="C58" s="297" t="s">
        <v>343</v>
      </c>
      <c r="D58" s="298"/>
      <c r="E58" s="299" t="s">
        <v>311</v>
      </c>
      <c r="F58" s="300"/>
      <c r="G58" s="301"/>
      <c r="H58" s="302">
        <v>9800</v>
      </c>
      <c r="I58" s="303" t="s">
        <v>3</v>
      </c>
      <c r="J58" s="304"/>
      <c r="K58" s="305"/>
      <c r="L58" s="270">
        <f t="shared" si="0"/>
        <v>0</v>
      </c>
      <c r="M58" s="438" t="s">
        <v>13</v>
      </c>
      <c r="N58" s="439"/>
      <c r="O58" s="255" t="s">
        <v>14</v>
      </c>
      <c r="P58" s="256"/>
      <c r="Q58" s="256"/>
      <c r="R58" s="257" t="s">
        <v>456</v>
      </c>
      <c r="S58" s="258" t="s">
        <v>49</v>
      </c>
      <c r="T58" s="259"/>
      <c r="U58" s="193"/>
      <c r="V58" s="283"/>
    </row>
    <row r="59" spans="1:35" s="176" customFormat="1" ht="16" customHeight="1" thickBot="1">
      <c r="A59" s="197"/>
      <c r="B59" s="261" t="s">
        <v>317</v>
      </c>
      <c r="C59" s="306" t="s">
        <v>342</v>
      </c>
      <c r="D59" s="307"/>
      <c r="E59" s="308" t="s">
        <v>312</v>
      </c>
      <c r="F59" s="309"/>
      <c r="G59" s="309"/>
      <c r="H59" s="310">
        <v>9800</v>
      </c>
      <c r="I59" s="311" t="s">
        <v>218</v>
      </c>
      <c r="J59" s="312"/>
      <c r="K59" s="313"/>
      <c r="L59" s="270">
        <f t="shared" si="0"/>
        <v>0</v>
      </c>
      <c r="M59" s="314" t="s">
        <v>15</v>
      </c>
      <c r="N59" s="315"/>
      <c r="O59" s="264" t="s">
        <v>16</v>
      </c>
      <c r="P59" s="316"/>
      <c r="Q59" s="317" t="s">
        <v>258</v>
      </c>
      <c r="R59" s="266">
        <v>2400</v>
      </c>
      <c r="S59" s="267" t="s">
        <v>217</v>
      </c>
      <c r="T59" s="318"/>
      <c r="U59" s="319"/>
      <c r="V59" s="270">
        <f>U59*R59</f>
        <v>0</v>
      </c>
      <c r="Y59" s="194"/>
      <c r="Z59" s="194"/>
    </row>
    <row r="60" spans="1:35" s="194" customFormat="1" ht="16" customHeight="1">
      <c r="A60" s="197"/>
      <c r="B60" s="261"/>
      <c r="H60" s="320"/>
      <c r="J60" s="283"/>
      <c r="K60" s="283"/>
      <c r="L60" s="291">
        <f>SUM(L52:L59)</f>
        <v>0</v>
      </c>
      <c r="M60" s="271" t="s">
        <v>42</v>
      </c>
      <c r="N60" s="321"/>
      <c r="O60" s="272" t="s">
        <v>43</v>
      </c>
      <c r="P60" s="322"/>
      <c r="Q60" s="323" t="s">
        <v>139</v>
      </c>
      <c r="R60" s="275">
        <v>2400</v>
      </c>
      <c r="S60" s="276" t="s">
        <v>216</v>
      </c>
      <c r="T60" s="324"/>
      <c r="U60" s="325"/>
      <c r="V60" s="270">
        <f>U60*R60</f>
        <v>0</v>
      </c>
      <c r="W60" s="193"/>
    </row>
    <row r="61" spans="1:35" s="194" customFormat="1" ht="16" customHeight="1" thickBot="1">
      <c r="A61" s="176"/>
      <c r="B61" s="224" t="s">
        <v>31</v>
      </c>
      <c r="G61" s="193"/>
      <c r="H61" s="199"/>
      <c r="I61" s="193"/>
      <c r="J61" s="193"/>
      <c r="K61" s="193"/>
      <c r="L61" s="261"/>
      <c r="M61" s="326" t="s">
        <v>50</v>
      </c>
      <c r="N61" s="327"/>
      <c r="O61" s="308" t="s">
        <v>51</v>
      </c>
      <c r="P61" s="328"/>
      <c r="Q61" s="329" t="s">
        <v>140</v>
      </c>
      <c r="R61" s="330">
        <v>2400</v>
      </c>
      <c r="S61" s="331" t="s">
        <v>215</v>
      </c>
      <c r="T61" s="332"/>
      <c r="U61" s="333"/>
      <c r="V61" s="270">
        <f>U61*R61</f>
        <v>0</v>
      </c>
    </row>
    <row r="62" spans="1:35" s="194" customFormat="1" ht="16" customHeight="1" thickBot="1">
      <c r="A62" s="197"/>
      <c r="B62" s="334"/>
      <c r="C62" s="253" t="s">
        <v>13</v>
      </c>
      <c r="D62" s="254"/>
      <c r="E62" s="335" t="s">
        <v>91</v>
      </c>
      <c r="F62" s="336"/>
      <c r="G62" s="337"/>
      <c r="H62" s="257" t="s">
        <v>456</v>
      </c>
      <c r="I62" s="258" t="s">
        <v>49</v>
      </c>
      <c r="J62" s="259"/>
      <c r="K62" s="338"/>
      <c r="L62" s="176"/>
      <c r="M62" s="339"/>
      <c r="N62" s="176"/>
      <c r="O62" s="176"/>
      <c r="P62" s="176"/>
      <c r="Q62" s="176"/>
      <c r="R62" s="290"/>
      <c r="S62" s="176"/>
      <c r="T62" s="176"/>
      <c r="U62" s="176"/>
      <c r="V62" s="291">
        <f>SUM(V59:V61)</f>
        <v>0</v>
      </c>
      <c r="X62" s="157"/>
      <c r="Y62" s="157"/>
      <c r="Z62" s="176"/>
    </row>
    <row r="63" spans="1:35" s="176" customFormat="1" ht="16" customHeight="1" thickBot="1">
      <c r="B63" s="334" t="s">
        <v>135</v>
      </c>
      <c r="C63" s="262" t="s">
        <v>310</v>
      </c>
      <c r="D63" s="263"/>
      <c r="E63" s="267" t="s">
        <v>471</v>
      </c>
      <c r="F63" s="340"/>
      <c r="G63" s="341"/>
      <c r="H63" s="342">
        <v>1000</v>
      </c>
      <c r="I63" s="267" t="s">
        <v>64</v>
      </c>
      <c r="J63" s="268"/>
      <c r="K63" s="269"/>
      <c r="L63" s="343">
        <f>K63*H63</f>
        <v>0</v>
      </c>
      <c r="M63" s="438" t="s">
        <v>13</v>
      </c>
      <c r="N63" s="439"/>
      <c r="O63" s="344" t="s">
        <v>14</v>
      </c>
      <c r="P63" s="282"/>
      <c r="Q63" s="345"/>
      <c r="R63" s="257" t="s">
        <v>456</v>
      </c>
      <c r="S63" s="258" t="s">
        <v>49</v>
      </c>
      <c r="T63" s="259"/>
      <c r="U63" s="283"/>
      <c r="V63" s="197"/>
      <c r="W63" s="194"/>
      <c r="X63" s="194"/>
      <c r="Y63" s="193"/>
      <c r="Z63" s="193"/>
    </row>
    <row r="64" spans="1:35" s="176" customFormat="1" ht="16" customHeight="1" thickBot="1">
      <c r="B64" s="334" t="s">
        <v>255</v>
      </c>
      <c r="C64" s="279" t="s">
        <v>385</v>
      </c>
      <c r="D64" s="274"/>
      <c r="E64" s="276" t="s">
        <v>472</v>
      </c>
      <c r="F64" s="346"/>
      <c r="G64" s="347"/>
      <c r="H64" s="348">
        <v>1000</v>
      </c>
      <c r="I64" s="276" t="s">
        <v>64</v>
      </c>
      <c r="J64" s="277"/>
      <c r="K64" s="278"/>
      <c r="L64" s="343">
        <f t="shared" ref="L64:L66" si="1">K64*H64</f>
        <v>0</v>
      </c>
      <c r="M64" s="217" t="s">
        <v>24</v>
      </c>
      <c r="N64" s="349"/>
      <c r="O64" s="350" t="s">
        <v>25</v>
      </c>
      <c r="P64" s="208"/>
      <c r="Q64" s="351" t="s">
        <v>318</v>
      </c>
      <c r="R64" s="352">
        <v>4000</v>
      </c>
      <c r="S64" s="258" t="s">
        <v>126</v>
      </c>
      <c r="T64" s="353"/>
      <c r="U64" s="353"/>
      <c r="V64" s="270">
        <f t="shared" ref="V64:V70" si="2">U64*R64</f>
        <v>0</v>
      </c>
      <c r="W64" s="194"/>
      <c r="X64" s="195"/>
      <c r="Y64" s="354"/>
      <c r="Z64" s="194"/>
      <c r="AA64" s="193"/>
      <c r="AB64" s="193"/>
      <c r="AC64" s="193"/>
      <c r="AD64" s="193"/>
      <c r="AE64" s="193"/>
      <c r="AF64" s="193"/>
      <c r="AG64" s="193"/>
      <c r="AH64" s="193"/>
      <c r="AI64" s="193"/>
    </row>
    <row r="65" spans="1:57" s="194" customFormat="1" ht="16" customHeight="1" thickBot="1">
      <c r="A65" s="176"/>
      <c r="B65" s="261" t="s">
        <v>256</v>
      </c>
      <c r="C65" s="355" t="s">
        <v>78</v>
      </c>
      <c r="D65" s="274"/>
      <c r="E65" s="276" t="s">
        <v>109</v>
      </c>
      <c r="F65" s="346"/>
      <c r="G65" s="347"/>
      <c r="H65" s="348">
        <v>1000</v>
      </c>
      <c r="I65" s="356" t="s">
        <v>90</v>
      </c>
      <c r="J65" s="277"/>
      <c r="K65" s="278"/>
      <c r="L65" s="343">
        <f t="shared" si="1"/>
        <v>0</v>
      </c>
      <c r="M65" s="357" t="s">
        <v>24</v>
      </c>
      <c r="N65" s="358"/>
      <c r="O65" s="359" t="s">
        <v>112</v>
      </c>
      <c r="P65" s="360"/>
      <c r="Q65" s="361" t="s">
        <v>350</v>
      </c>
      <c r="R65" s="362">
        <v>5800</v>
      </c>
      <c r="S65" s="363" t="s">
        <v>127</v>
      </c>
      <c r="T65" s="364"/>
      <c r="U65" s="364"/>
      <c r="V65" s="270">
        <f t="shared" si="2"/>
        <v>0</v>
      </c>
      <c r="W65" s="283"/>
      <c r="X65" s="283"/>
      <c r="Y65" s="365"/>
    </row>
    <row r="66" spans="1:57" s="194" customFormat="1" ht="16" customHeight="1" thickBot="1">
      <c r="A66" s="176"/>
      <c r="B66" s="261" t="s">
        <v>257</v>
      </c>
      <c r="C66" s="366" t="s">
        <v>108</v>
      </c>
      <c r="D66" s="367"/>
      <c r="E66" s="331" t="s">
        <v>110</v>
      </c>
      <c r="F66" s="368"/>
      <c r="G66" s="369"/>
      <c r="H66" s="370">
        <v>800</v>
      </c>
      <c r="I66" s="331" t="s">
        <v>111</v>
      </c>
      <c r="J66" s="313"/>
      <c r="K66" s="371"/>
      <c r="L66" s="343">
        <f t="shared" si="1"/>
        <v>0</v>
      </c>
      <c r="M66" s="372" t="s">
        <v>24</v>
      </c>
      <c r="N66" s="318"/>
      <c r="O66" s="373" t="s">
        <v>28</v>
      </c>
      <c r="P66" s="374"/>
      <c r="Q66" s="317" t="s">
        <v>351</v>
      </c>
      <c r="R66" s="266">
        <v>1400</v>
      </c>
      <c r="S66" s="375" t="s">
        <v>64</v>
      </c>
      <c r="T66" s="376" t="s">
        <v>137</v>
      </c>
      <c r="U66" s="268"/>
      <c r="V66" s="270">
        <f t="shared" si="2"/>
        <v>0</v>
      </c>
      <c r="W66" s="283"/>
      <c r="X66" s="283"/>
      <c r="Y66" s="365"/>
    </row>
    <row r="67" spans="1:57" s="176" customFormat="1" ht="16" customHeight="1" thickBot="1">
      <c r="B67" s="193"/>
      <c r="C67" s="194"/>
      <c r="D67" s="194"/>
      <c r="E67" s="194"/>
      <c r="F67" s="194"/>
      <c r="G67" s="193"/>
      <c r="H67" s="290"/>
      <c r="I67" s="193"/>
      <c r="J67" s="193"/>
      <c r="K67" s="221"/>
      <c r="L67" s="291">
        <f>SUM(L63:L66)</f>
        <v>0</v>
      </c>
      <c r="M67" s="377" t="s">
        <v>24</v>
      </c>
      <c r="N67" s="378"/>
      <c r="O67" s="379" t="s">
        <v>28</v>
      </c>
      <c r="P67" s="380"/>
      <c r="Q67" s="381" t="s">
        <v>171</v>
      </c>
      <c r="R67" s="275">
        <v>1400</v>
      </c>
      <c r="S67" s="382" t="s">
        <v>2</v>
      </c>
      <c r="T67" s="383" t="s">
        <v>352</v>
      </c>
      <c r="U67" s="304"/>
      <c r="V67" s="270">
        <f t="shared" si="2"/>
        <v>0</v>
      </c>
      <c r="W67" s="283"/>
      <c r="Y67" s="194"/>
    </row>
    <row r="68" spans="1:57" s="176" customFormat="1" ht="16" customHeight="1">
      <c r="B68" s="261" t="s">
        <v>136</v>
      </c>
      <c r="C68" s="384" t="s">
        <v>214</v>
      </c>
      <c r="D68" s="385"/>
      <c r="E68" s="510" t="s">
        <v>212</v>
      </c>
      <c r="F68" s="511"/>
      <c r="G68" s="512"/>
      <c r="H68" s="508">
        <v>2800</v>
      </c>
      <c r="I68" s="267" t="s">
        <v>210</v>
      </c>
      <c r="J68" s="386"/>
      <c r="K68" s="506"/>
      <c r="L68" s="334"/>
      <c r="M68" s="377" t="s">
        <v>24</v>
      </c>
      <c r="N68" s="324"/>
      <c r="O68" s="379" t="s">
        <v>27</v>
      </c>
      <c r="P68" s="380"/>
      <c r="Q68" s="381" t="s">
        <v>171</v>
      </c>
      <c r="R68" s="275">
        <v>1400</v>
      </c>
      <c r="S68" s="387" t="s">
        <v>1</v>
      </c>
      <c r="T68" s="388" t="s">
        <v>353</v>
      </c>
      <c r="U68" s="277"/>
      <c r="V68" s="270">
        <f t="shared" si="2"/>
        <v>0</v>
      </c>
      <c r="W68" s="194"/>
      <c r="Y68" s="194"/>
    </row>
    <row r="69" spans="1:57" s="194" customFormat="1" ht="16" customHeight="1">
      <c r="A69" s="176"/>
      <c r="B69" s="261"/>
      <c r="C69" s="297"/>
      <c r="D69" s="301"/>
      <c r="E69" s="513"/>
      <c r="F69" s="514"/>
      <c r="G69" s="515"/>
      <c r="H69" s="509"/>
      <c r="I69" s="276" t="s">
        <v>211</v>
      </c>
      <c r="J69" s="389"/>
      <c r="K69" s="507"/>
      <c r="L69" s="343">
        <f>K68*H68</f>
        <v>0</v>
      </c>
      <c r="M69" s="377" t="s">
        <v>24</v>
      </c>
      <c r="N69" s="324"/>
      <c r="O69" s="379" t="s">
        <v>27</v>
      </c>
      <c r="P69" s="380"/>
      <c r="Q69" s="381" t="s">
        <v>171</v>
      </c>
      <c r="R69" s="275">
        <v>1400</v>
      </c>
      <c r="S69" s="387" t="s">
        <v>26</v>
      </c>
      <c r="T69" s="388" t="s">
        <v>354</v>
      </c>
      <c r="U69" s="277"/>
      <c r="V69" s="270">
        <f t="shared" si="2"/>
        <v>0</v>
      </c>
      <c r="W69" s="390"/>
      <c r="Y69" s="176"/>
      <c r="Z69" s="176"/>
    </row>
    <row r="70" spans="1:57" s="176" customFormat="1" ht="16" customHeight="1" thickBot="1">
      <c r="A70" s="194"/>
      <c r="B70" s="261" t="s">
        <v>138</v>
      </c>
      <c r="C70" s="366" t="s">
        <v>213</v>
      </c>
      <c r="D70" s="367"/>
      <c r="E70" s="391" t="s">
        <v>63</v>
      </c>
      <c r="F70" s="392"/>
      <c r="G70" s="393" t="s">
        <v>137</v>
      </c>
      <c r="H70" s="394">
        <v>2800</v>
      </c>
      <c r="I70" s="395" t="s">
        <v>125</v>
      </c>
      <c r="J70" s="396"/>
      <c r="K70" s="371"/>
      <c r="L70" s="270">
        <f>K70*H70</f>
        <v>0</v>
      </c>
      <c r="M70" s="357" t="s">
        <v>24</v>
      </c>
      <c r="N70" s="332"/>
      <c r="O70" s="359" t="s">
        <v>27</v>
      </c>
      <c r="P70" s="360"/>
      <c r="Q70" s="397" t="s">
        <v>171</v>
      </c>
      <c r="R70" s="330">
        <v>1400</v>
      </c>
      <c r="S70" s="398" t="s">
        <v>0</v>
      </c>
      <c r="T70" s="399" t="s">
        <v>355</v>
      </c>
      <c r="U70" s="313"/>
      <c r="V70" s="270">
        <f t="shared" si="2"/>
        <v>0</v>
      </c>
    </row>
    <row r="71" spans="1:57" s="176" customFormat="1" ht="16" customHeight="1">
      <c r="A71" s="194"/>
      <c r="B71" s="261"/>
      <c r="F71" s="400"/>
      <c r="G71" s="261"/>
      <c r="H71" s="401"/>
      <c r="I71" s="402"/>
      <c r="J71" s="365"/>
      <c r="K71" s="283"/>
      <c r="L71" s="291">
        <f>SUM(L68:L70)</f>
        <v>0</v>
      </c>
      <c r="M71" s="28"/>
      <c r="N71" s="365"/>
      <c r="O71" s="402"/>
      <c r="P71" s="194"/>
      <c r="Q71" s="403"/>
      <c r="R71" s="401"/>
      <c r="S71" s="194"/>
      <c r="T71" s="283"/>
      <c r="U71" s="283"/>
      <c r="V71" s="291">
        <f>SUM(V64:V70)</f>
        <v>0</v>
      </c>
    </row>
    <row r="72" spans="1:57" s="157" customFormat="1" ht="9" customHeight="1" outlineLevel="1" thickBot="1">
      <c r="A72" s="176"/>
      <c r="B72" s="261"/>
      <c r="C72" s="194"/>
      <c r="D72" s="365"/>
      <c r="E72" s="404"/>
      <c r="F72" s="404"/>
      <c r="G72" s="403"/>
      <c r="H72" s="194"/>
      <c r="I72" s="283"/>
      <c r="J72" s="283"/>
      <c r="K72" s="390"/>
      <c r="L72" s="261"/>
      <c r="M72" s="28"/>
      <c r="N72" s="365"/>
      <c r="O72" s="402"/>
      <c r="P72" s="194"/>
      <c r="Q72" s="403"/>
      <c r="R72" s="401"/>
      <c r="S72" s="194"/>
      <c r="T72" s="283"/>
      <c r="U72" s="283"/>
      <c r="V72" s="405"/>
    </row>
    <row r="73" spans="1:57" s="157" customFormat="1" ht="23" customHeight="1" outlineLevel="1" thickBot="1">
      <c r="A73" s="176"/>
      <c r="B73" s="194"/>
      <c r="C73" s="193"/>
      <c r="D73" s="193"/>
      <c r="E73" s="406" t="s">
        <v>128</v>
      </c>
      <c r="F73" s="502">
        <f>(G7+G11+G15+G19+G24+G29+G32+G35+G44+E48+O48+L60+L67+L71+V56+V62+V71)*0.6</f>
        <v>0</v>
      </c>
      <c r="G73" s="503"/>
      <c r="H73" s="176"/>
      <c r="I73" s="407" t="s">
        <v>321</v>
      </c>
      <c r="J73" s="505">
        <f>F73*1.1</f>
        <v>0</v>
      </c>
      <c r="K73" s="505"/>
      <c r="L73" s="28"/>
      <c r="M73" s="365"/>
      <c r="N73" s="402"/>
      <c r="O73" s="194"/>
      <c r="P73" s="403"/>
      <c r="Q73" s="401"/>
      <c r="R73" s="194"/>
      <c r="S73" s="283"/>
      <c r="T73" s="283"/>
      <c r="U73" s="405"/>
      <c r="V73" s="405"/>
    </row>
    <row r="74" spans="1:57" s="157" customFormat="1" ht="9" customHeight="1" outlineLevel="1">
      <c r="A74" s="176"/>
      <c r="B74" s="194"/>
      <c r="C74" s="193"/>
      <c r="D74" s="193"/>
      <c r="E74" s="220"/>
      <c r="F74" s="408"/>
      <c r="G74" s="408"/>
      <c r="H74" s="176"/>
      <c r="I74" s="407"/>
      <c r="J74" s="409"/>
      <c r="K74" s="409"/>
      <c r="L74" s="28"/>
      <c r="M74" s="365"/>
      <c r="N74" s="402"/>
      <c r="O74" s="194"/>
      <c r="P74" s="403"/>
      <c r="Q74" s="401"/>
      <c r="R74" s="194"/>
      <c r="S74" s="283"/>
      <c r="T74" s="283"/>
      <c r="U74" s="405"/>
      <c r="V74" s="405"/>
    </row>
    <row r="75" spans="1:57" s="157" customFormat="1" ht="9" customHeight="1" thickBot="1">
      <c r="A75" s="176"/>
      <c r="B75" s="194"/>
      <c r="C75" s="193"/>
      <c r="D75" s="193"/>
      <c r="E75" s="220"/>
      <c r="F75" s="410"/>
      <c r="G75" s="410"/>
      <c r="H75" s="176"/>
      <c r="I75" s="407"/>
      <c r="J75" s="409"/>
      <c r="K75" s="409"/>
      <c r="L75" s="28"/>
      <c r="M75" s="365"/>
      <c r="N75" s="402"/>
      <c r="O75" s="194"/>
      <c r="P75" s="403"/>
      <c r="Q75" s="401"/>
      <c r="R75" s="194"/>
      <c r="S75" s="283"/>
      <c r="T75" s="283"/>
      <c r="U75" s="405"/>
      <c r="V75" s="405"/>
    </row>
    <row r="76" spans="1:57" s="157" customFormat="1" ht="9" hidden="1" customHeight="1" outlineLevel="1" thickBot="1">
      <c r="A76" s="176"/>
      <c r="B76" s="194"/>
      <c r="C76" s="193"/>
      <c r="D76" s="193"/>
      <c r="E76" s="220"/>
      <c r="F76" s="411"/>
      <c r="G76" s="411"/>
      <c r="H76" s="176"/>
      <c r="I76" s="407"/>
      <c r="J76" s="409"/>
      <c r="K76" s="409"/>
      <c r="L76" s="28"/>
      <c r="M76" s="365"/>
      <c r="N76" s="402"/>
      <c r="O76" s="194"/>
      <c r="P76" s="403"/>
      <c r="Q76" s="401"/>
      <c r="R76" s="194"/>
      <c r="S76" s="283"/>
      <c r="T76" s="283"/>
      <c r="U76" s="405"/>
      <c r="V76" s="405"/>
    </row>
    <row r="77" spans="1:57" s="157" customFormat="1" ht="23" hidden="1" customHeight="1" outlineLevel="1" thickBot="1">
      <c r="A77" s="176"/>
      <c r="B77" s="194"/>
      <c r="C77" s="193"/>
      <c r="D77" s="193"/>
      <c r="E77" s="406" t="s">
        <v>320</v>
      </c>
      <c r="F77" s="502">
        <f>G7+G11+G15+G19+G24+G29+G35+G44</f>
        <v>0</v>
      </c>
      <c r="G77" s="503"/>
      <c r="H77" s="176"/>
      <c r="I77" s="407" t="s">
        <v>102</v>
      </c>
      <c r="J77" s="504">
        <f>F77*1.1</f>
        <v>0</v>
      </c>
      <c r="K77" s="504"/>
      <c r="L77" s="28"/>
      <c r="M77" s="365"/>
      <c r="N77" s="402"/>
      <c r="O77" s="194"/>
      <c r="P77" s="403"/>
      <c r="Q77" s="401"/>
      <c r="R77" s="194"/>
      <c r="S77" s="283"/>
      <c r="T77" s="283"/>
      <c r="U77" s="405"/>
      <c r="X77" s="176"/>
      <c r="Y77" s="176"/>
    </row>
    <row r="78" spans="1:57" s="176" customFormat="1" ht="23" customHeight="1" collapsed="1">
      <c r="A78" s="194"/>
      <c r="B78" s="193"/>
      <c r="C78" s="194"/>
      <c r="D78" s="194"/>
      <c r="E78" s="194"/>
      <c r="F78" s="194"/>
      <c r="G78" s="193"/>
      <c r="H78" s="194"/>
      <c r="I78" s="194"/>
      <c r="J78" s="194"/>
      <c r="K78" s="194"/>
      <c r="L78" s="194"/>
      <c r="M78" s="412" t="s">
        <v>4</v>
      </c>
      <c r="N78" s="173"/>
      <c r="O78" s="173"/>
      <c r="P78" s="173"/>
      <c r="Q78" s="413"/>
      <c r="R78" s="413"/>
      <c r="S78" s="173"/>
      <c r="T78" s="173"/>
      <c r="U78" s="414"/>
      <c r="V78" s="157"/>
      <c r="X78" s="6"/>
    </row>
    <row r="79" spans="1:57" s="176" customFormat="1" ht="23" customHeight="1">
      <c r="B79" s="415" t="s">
        <v>44</v>
      </c>
      <c r="C79" s="1"/>
      <c r="D79" s="1"/>
      <c r="E79" s="416"/>
      <c r="F79" s="1"/>
      <c r="G79" s="417"/>
      <c r="H79" s="157"/>
      <c r="I79" s="157"/>
      <c r="M79" s="418"/>
      <c r="N79" s="3"/>
      <c r="O79" s="2"/>
      <c r="P79" s="2"/>
      <c r="Q79" s="2"/>
      <c r="R79" s="2"/>
      <c r="S79" s="2"/>
      <c r="T79" s="365"/>
      <c r="U79" s="419"/>
      <c r="V79" s="283"/>
      <c r="W79" s="3"/>
      <c r="X79" s="6"/>
      <c r="Y79" s="6"/>
      <c r="Z79" s="6"/>
    </row>
    <row r="80" spans="1:57" s="176" customFormat="1" ht="23" customHeight="1">
      <c r="B80" s="3" t="s">
        <v>45</v>
      </c>
      <c r="C80" s="1"/>
      <c r="D80" s="1"/>
      <c r="E80" s="416"/>
      <c r="F80" s="1"/>
      <c r="G80" s="417"/>
      <c r="H80" s="157"/>
      <c r="I80" s="157"/>
      <c r="J80" s="157"/>
      <c r="K80" s="157"/>
      <c r="M80" s="420"/>
      <c r="N80" s="3"/>
      <c r="O80" s="3"/>
      <c r="P80" s="3"/>
      <c r="Q80" s="157"/>
      <c r="R80" s="157"/>
      <c r="S80" s="4"/>
      <c r="T80" s="4"/>
      <c r="U80" s="178"/>
      <c r="V80" s="283"/>
      <c r="W80" s="3"/>
      <c r="X80" s="6"/>
      <c r="Y80" s="6"/>
      <c r="Z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8" s="176" customFormat="1" ht="23" customHeight="1">
      <c r="A81" s="157"/>
      <c r="B81" s="17" t="s">
        <v>94</v>
      </c>
      <c r="J81" s="157"/>
      <c r="K81" s="157"/>
      <c r="M81" s="420"/>
      <c r="N81" s="3"/>
      <c r="O81" s="3"/>
      <c r="P81" s="3"/>
      <c r="Q81" s="157"/>
      <c r="R81" s="157"/>
      <c r="S81" s="4"/>
      <c r="T81" s="4"/>
      <c r="U81" s="421"/>
      <c r="V81" s="283"/>
      <c r="W81" s="4"/>
      <c r="X81" s="6"/>
      <c r="Y81" s="6"/>
      <c r="Z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8" s="176" customFormat="1" ht="23" customHeight="1" thickBot="1">
      <c r="A82" s="157"/>
      <c r="B82" s="422" t="s">
        <v>481</v>
      </c>
      <c r="C82" s="1"/>
      <c r="D82" s="1"/>
      <c r="E82" s="416"/>
      <c r="F82" s="1"/>
      <c r="G82" s="417"/>
      <c r="H82" s="157"/>
      <c r="I82" s="157"/>
      <c r="J82" s="157"/>
      <c r="K82" s="157"/>
      <c r="M82" s="423" t="s">
        <v>66</v>
      </c>
      <c r="N82" s="186"/>
      <c r="O82" s="186"/>
      <c r="P82" s="186"/>
      <c r="Q82" s="424"/>
      <c r="R82" s="424"/>
      <c r="S82" s="425"/>
      <c r="T82" s="425"/>
      <c r="U82" s="426" t="s">
        <v>67</v>
      </c>
      <c r="V82" s="283"/>
      <c r="X82" s="2"/>
      <c r="Y82" s="6"/>
      <c r="Z82" s="6"/>
      <c r="AA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176" customFormat="1" ht="7" customHeight="1">
      <c r="A83" s="157"/>
      <c r="B83" s="417"/>
      <c r="G83" s="193"/>
      <c r="S83" s="157"/>
      <c r="T83" s="157"/>
      <c r="U83" s="157"/>
      <c r="V83" s="283"/>
      <c r="W83" s="283"/>
      <c r="X83" s="2"/>
      <c r="Y83" s="6"/>
      <c r="Z83" s="6"/>
      <c r="AA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176" customFormat="1" ht="14" customHeight="1">
      <c r="B84" s="193"/>
      <c r="G84" s="193"/>
      <c r="M84" s="427"/>
      <c r="V84" s="428"/>
      <c r="W84" s="283"/>
      <c r="X84" s="157"/>
      <c r="Y84" s="6"/>
      <c r="Z84" s="6"/>
      <c r="AA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176" customFormat="1" ht="14" customHeight="1">
      <c r="B85" s="193"/>
      <c r="G85" s="193"/>
      <c r="U85" s="6"/>
      <c r="V85" s="6"/>
      <c r="W85" s="3"/>
      <c r="X85" s="6"/>
      <c r="Y85" s="6"/>
      <c r="Z85" s="6"/>
      <c r="AA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176" customFormat="1" ht="14" customHeight="1">
      <c r="B86" s="193"/>
      <c r="G86" s="193"/>
      <c r="U86" s="6"/>
      <c r="V86" s="6"/>
      <c r="W86" s="3"/>
      <c r="Y86" s="6"/>
      <c r="Z86" s="6"/>
      <c r="AA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176" customFormat="1" ht="14" customHeight="1">
      <c r="B87" s="193"/>
      <c r="G87" s="193"/>
      <c r="V87" s="6"/>
      <c r="W87" s="4"/>
      <c r="Y87" s="6"/>
      <c r="Z87" s="6"/>
      <c r="AA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176" customFormat="1" ht="14" customHeight="1">
      <c r="B88" s="193"/>
      <c r="G88" s="193"/>
      <c r="W88" s="2"/>
      <c r="Y88" s="6"/>
      <c r="Z88" s="6"/>
      <c r="AA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176" customFormat="1" ht="14" customHeight="1">
      <c r="B89" s="193"/>
      <c r="G89" s="193"/>
      <c r="W89" s="2"/>
      <c r="Y89" s="6"/>
      <c r="Z89" s="6"/>
      <c r="AA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176" customFormat="1" ht="14" customHeight="1">
      <c r="B90" s="193"/>
      <c r="G90" s="193"/>
      <c r="W90" s="157"/>
      <c r="Y90" s="6"/>
      <c r="Z90" s="6"/>
      <c r="AA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176" customFormat="1" ht="14" customHeight="1">
      <c r="B91" s="193"/>
      <c r="G91" s="193"/>
      <c r="W91" s="6"/>
      <c r="Y91" s="6"/>
      <c r="Z91" s="6"/>
      <c r="AA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176" customFormat="1" ht="14" customHeight="1">
      <c r="B92" s="193"/>
      <c r="G92" s="193"/>
      <c r="Y92" s="6"/>
      <c r="Z92" s="6"/>
      <c r="AA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8" s="176" customFormat="1" ht="14" customHeight="1">
      <c r="B93" s="193"/>
      <c r="G93" s="193"/>
      <c r="Y93" s="6"/>
      <c r="Z93" s="6"/>
      <c r="AA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8" ht="14" customHeight="1">
      <c r="A94" s="176"/>
      <c r="B94" s="193"/>
      <c r="C94" s="176"/>
      <c r="D94" s="176"/>
      <c r="E94" s="176"/>
      <c r="F94" s="176"/>
      <c r="G94" s="193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</row>
    <row r="95" spans="1:58" ht="14" customHeight="1">
      <c r="A95" s="176"/>
      <c r="B95" s="193"/>
      <c r="C95" s="176"/>
      <c r="D95" s="176"/>
      <c r="E95" s="176"/>
      <c r="F95" s="176"/>
      <c r="G95" s="193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</row>
    <row r="96" spans="1:58" s="176" customFormat="1" ht="14" customHeight="1">
      <c r="A96" s="6"/>
      <c r="B96" s="5"/>
      <c r="G96" s="193"/>
      <c r="Y96" s="6"/>
      <c r="Z96" s="6"/>
      <c r="AA96" s="6"/>
      <c r="AB96" s="6"/>
      <c r="AC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7" s="176" customFormat="1" ht="14" customHeight="1">
      <c r="A97" s="6"/>
      <c r="B97" s="5"/>
      <c r="G97" s="193"/>
      <c r="Y97" s="6"/>
      <c r="Z97" s="6"/>
      <c r="AA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:57" s="176" customFormat="1" ht="14" customHeight="1">
      <c r="B98" s="193"/>
      <c r="G98" s="193"/>
      <c r="Y98" s="6"/>
      <c r="Z98" s="6"/>
      <c r="AA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:57" s="176" customFormat="1" ht="14" customHeight="1">
      <c r="B99" s="193"/>
      <c r="G99" s="193"/>
      <c r="Y99" s="6"/>
      <c r="Z99" s="6"/>
      <c r="AA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:57" s="176" customFormat="1" ht="14" customHeight="1">
      <c r="B100" s="193"/>
      <c r="G100" s="193"/>
      <c r="Y100" s="6"/>
      <c r="Z100" s="6"/>
      <c r="AA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:57" ht="14" customHeight="1">
      <c r="A101" s="176"/>
      <c r="B101" s="193"/>
      <c r="C101" s="176"/>
      <c r="D101" s="176"/>
      <c r="E101" s="176"/>
      <c r="F101" s="176"/>
      <c r="G101" s="193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</row>
    <row r="102" spans="1:57" ht="14" customHeight="1">
      <c r="A102" s="176"/>
      <c r="B102" s="193"/>
      <c r="C102" s="176"/>
      <c r="D102" s="176"/>
      <c r="E102" s="176"/>
      <c r="F102" s="176"/>
      <c r="G102" s="193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</row>
    <row r="103" spans="1:57" s="176" customFormat="1" ht="14" customHeight="1">
      <c r="B103" s="193"/>
      <c r="G103" s="193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7" s="176" customFormat="1" ht="14" customHeight="1">
      <c r="B104" s="193"/>
      <c r="G104" s="193"/>
      <c r="Y104" s="6"/>
      <c r="Z104" s="6"/>
      <c r="AA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57" s="176" customFormat="1" ht="14" customHeight="1">
      <c r="B105" s="193"/>
      <c r="G105" s="193"/>
      <c r="Y105" s="6"/>
      <c r="Z105" s="6"/>
      <c r="AA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7" s="176" customFormat="1" ht="14" customHeight="1">
      <c r="A106" s="6"/>
      <c r="B106" s="5"/>
      <c r="G106" s="193"/>
      <c r="Y106" s="6"/>
      <c r="Z106" s="6"/>
      <c r="AA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7" s="176" customFormat="1" ht="14" customHeight="1">
      <c r="A107" s="6"/>
      <c r="B107" s="5"/>
      <c r="G107" s="193"/>
      <c r="Y107" s="6"/>
      <c r="Z107" s="6"/>
      <c r="AA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s="176" customFormat="1" ht="14" customHeight="1">
      <c r="B108" s="193"/>
      <c r="G108" s="193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7" s="176" customFormat="1" ht="14" customHeight="1">
      <c r="B109" s="193"/>
      <c r="G109" s="193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7" s="176" customFormat="1" ht="14" customHeight="1">
      <c r="B110" s="193"/>
      <c r="G110" s="193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7" s="176" customFormat="1" ht="14" customHeight="1">
      <c r="B111" s="193"/>
      <c r="G111" s="193"/>
      <c r="L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7" s="176" customFormat="1" ht="14" customHeight="1">
      <c r="B112" s="193"/>
      <c r="G112" s="193"/>
      <c r="L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s="176" customFormat="1" ht="14" customHeight="1">
      <c r="B113" s="193"/>
      <c r="G113" s="193"/>
      <c r="L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s="176" customFormat="1" ht="14" customHeight="1">
      <c r="B114" s="193"/>
      <c r="G114" s="193"/>
      <c r="L114" s="6"/>
      <c r="T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4" customHeight="1">
      <c r="A115" s="176"/>
      <c r="B115" s="193"/>
      <c r="C115" s="176"/>
      <c r="D115" s="176"/>
      <c r="E115" s="176"/>
      <c r="F115" s="176"/>
      <c r="G115" s="193"/>
      <c r="H115" s="176"/>
      <c r="I115" s="176"/>
      <c r="J115" s="176"/>
      <c r="K115" s="176"/>
      <c r="M115" s="176"/>
      <c r="N115" s="176"/>
      <c r="O115" s="176"/>
      <c r="P115" s="176"/>
      <c r="Q115" s="176"/>
      <c r="R115" s="176"/>
      <c r="U115" s="176"/>
      <c r="V115" s="176"/>
      <c r="W115" s="176"/>
      <c r="X115" s="176"/>
    </row>
    <row r="116" spans="1:55" ht="14" customHeight="1">
      <c r="A116" s="176"/>
      <c r="B116" s="193"/>
      <c r="M116" s="176"/>
      <c r="N116" s="176"/>
      <c r="O116" s="176"/>
      <c r="P116" s="176"/>
      <c r="Q116" s="176"/>
      <c r="V116" s="176"/>
      <c r="W116" s="176"/>
      <c r="X116" s="176"/>
    </row>
    <row r="117" spans="1:55" ht="14" customHeight="1">
      <c r="A117" s="176"/>
      <c r="B117" s="193"/>
      <c r="Q117" s="176"/>
      <c r="W117" s="176"/>
    </row>
    <row r="118" spans="1:55" ht="14" customHeight="1">
      <c r="A118" s="176"/>
      <c r="B118" s="193"/>
      <c r="W118" s="176"/>
    </row>
    <row r="119" spans="1:55" ht="14" customHeight="1">
      <c r="A119" s="176"/>
      <c r="B119" s="193"/>
      <c r="W119" s="176"/>
    </row>
    <row r="120" spans="1:55" ht="14" customHeight="1">
      <c r="W120" s="176"/>
    </row>
    <row r="121" spans="1:55" ht="14" customHeight="1">
      <c r="W121" s="176"/>
    </row>
  </sheetData>
  <mergeCells count="41">
    <mergeCell ref="C47:D47"/>
    <mergeCell ref="M47:N47"/>
    <mergeCell ref="F77:G77"/>
    <mergeCell ref="J77:K77"/>
    <mergeCell ref="F73:G73"/>
    <mergeCell ref="J73:K73"/>
    <mergeCell ref="K68:K69"/>
    <mergeCell ref="H68:H69"/>
    <mergeCell ref="E68:G69"/>
    <mergeCell ref="M63:N63"/>
    <mergeCell ref="L31:O31"/>
    <mergeCell ref="H29:K29"/>
    <mergeCell ref="H5:K5"/>
    <mergeCell ref="H6:K6"/>
    <mergeCell ref="H7:K7"/>
    <mergeCell ref="H13:K13"/>
    <mergeCell ref="H22:K22"/>
    <mergeCell ref="H9:K9"/>
    <mergeCell ref="H10:K10"/>
    <mergeCell ref="H11:K11"/>
    <mergeCell ref="H17:K17"/>
    <mergeCell ref="H18:K18"/>
    <mergeCell ref="H19:K19"/>
    <mergeCell ref="H14:K14"/>
    <mergeCell ref="H15:K15"/>
    <mergeCell ref="B2:U2"/>
    <mergeCell ref="M58:N58"/>
    <mergeCell ref="L42:O42"/>
    <mergeCell ref="E23:F23"/>
    <mergeCell ref="E28:F28"/>
    <mergeCell ref="H36:K36"/>
    <mergeCell ref="H37:K37"/>
    <mergeCell ref="H31:K31"/>
    <mergeCell ref="H23:K23"/>
    <mergeCell ref="H24:K24"/>
    <mergeCell ref="H27:K27"/>
    <mergeCell ref="H28:K28"/>
    <mergeCell ref="H42:K42"/>
    <mergeCell ref="P42:S42"/>
    <mergeCell ref="H39:K39"/>
    <mergeCell ref="H38:K38"/>
  </mergeCells>
  <phoneticPr fontId="1"/>
  <conditionalFormatting sqref="H33:O33 F48:J48 U55 K68 K70:K71 J72 T73:T77 W83:W84">
    <cfRule type="cellIs" dxfId="27" priority="165" stopIfTrue="1" operator="notEqual">
      <formula>0</formula>
    </cfRule>
  </conditionalFormatting>
  <conditionalFormatting sqref="H44:S44">
    <cfRule type="cellIs" dxfId="26" priority="27" stopIfTrue="1" operator="notEqual">
      <formula>0</formula>
    </cfRule>
  </conditionalFormatting>
  <conditionalFormatting sqref="J52:J56">
    <cfRule type="cellIs" dxfId="25" priority="42" stopIfTrue="1" operator="notEqual">
      <formula>0</formula>
    </cfRule>
  </conditionalFormatting>
  <conditionalFormatting sqref="J58">
    <cfRule type="cellIs" dxfId="24" priority="19" stopIfTrue="1" operator="notEqual">
      <formula>0</formula>
    </cfRule>
  </conditionalFormatting>
  <conditionalFormatting sqref="J60 W63:W64 T64:T65 T71:T72 I72 S73:S77 V79:V83">
    <cfRule type="cellIs" dxfId="23" priority="163" stopIfTrue="1" operator="notEqual">
      <formula>0</formula>
    </cfRule>
  </conditionalFormatting>
  <conditionalFormatting sqref="J63:J66">
    <cfRule type="cellIs" dxfId="22" priority="13" stopIfTrue="1" operator="notEqual">
      <formula>0</formula>
    </cfRule>
  </conditionalFormatting>
  <conditionalFormatting sqref="K52:K60">
    <cfRule type="cellIs" dxfId="21" priority="18" stopIfTrue="1" operator="notEqual">
      <formula>0</formula>
    </cfRule>
  </conditionalFormatting>
  <conditionalFormatting sqref="K63:K66">
    <cfRule type="cellIs" dxfId="20" priority="24" stopIfTrue="1" operator="notEqual">
      <formula>0</formula>
    </cfRule>
  </conditionalFormatting>
  <conditionalFormatting sqref="L36:O39">
    <cfRule type="cellIs" dxfId="19" priority="35" stopIfTrue="1" operator="notEqual">
      <formula>0</formula>
    </cfRule>
  </conditionalFormatting>
  <conditionalFormatting sqref="L22:P24">
    <cfRule type="cellIs" dxfId="18" priority="73" stopIfTrue="1" operator="notEqual">
      <formula>0</formula>
    </cfRule>
  </conditionalFormatting>
  <conditionalFormatting sqref="L27:P29">
    <cfRule type="cellIs" dxfId="17" priority="6" stopIfTrue="1" operator="notEqual">
      <formula>0</formula>
    </cfRule>
  </conditionalFormatting>
  <conditionalFormatting sqref="L5:S7">
    <cfRule type="cellIs" dxfId="16" priority="135" stopIfTrue="1" operator="notEqual">
      <formula>0</formula>
    </cfRule>
  </conditionalFormatting>
  <conditionalFormatting sqref="L9:S11">
    <cfRule type="cellIs" dxfId="15" priority="101" stopIfTrue="1" operator="notEqual">
      <formula>0</formula>
    </cfRule>
  </conditionalFormatting>
  <conditionalFormatting sqref="L13:S15">
    <cfRule type="cellIs" dxfId="14" priority="109" stopIfTrue="1" operator="notEqual">
      <formula>0</formula>
    </cfRule>
  </conditionalFormatting>
  <conditionalFormatting sqref="L17:S19">
    <cfRule type="cellIs" dxfId="13" priority="93" stopIfTrue="1" operator="notEqual">
      <formula>0</formula>
    </cfRule>
  </conditionalFormatting>
  <conditionalFormatting sqref="P22:P23">
    <cfRule type="cellIs" dxfId="12" priority="11" stopIfTrue="1" operator="notEqual">
      <formula>0</formula>
    </cfRule>
  </conditionalFormatting>
  <conditionalFormatting sqref="P25">
    <cfRule type="cellIs" dxfId="11" priority="12" stopIfTrue="1" operator="notEqual">
      <formula>0</formula>
    </cfRule>
  </conditionalFormatting>
  <conditionalFormatting sqref="P48:T48">
    <cfRule type="cellIs" dxfId="10" priority="1" stopIfTrue="1" operator="notEqual">
      <formula>0</formula>
    </cfRule>
  </conditionalFormatting>
  <conditionalFormatting sqref="Q21:R23">
    <cfRule type="cellIs" dxfId="9" priority="7" stopIfTrue="1" operator="notEqual">
      <formula>0</formula>
    </cfRule>
  </conditionalFormatting>
  <conditionalFormatting sqref="Q25:R29">
    <cfRule type="cellIs" dxfId="8" priority="4" stopIfTrue="1" operator="notEqual">
      <formula>0</formula>
    </cfRule>
  </conditionalFormatting>
  <conditionalFormatting sqref="S21:V24">
    <cfRule type="cellIs" dxfId="7" priority="49" stopIfTrue="1" operator="notEqual">
      <formula>0</formula>
    </cfRule>
  </conditionalFormatting>
  <conditionalFormatting sqref="S26:V29">
    <cfRule type="cellIs" dxfId="6" priority="50" stopIfTrue="1" operator="notEqual">
      <formula>0</formula>
    </cfRule>
  </conditionalFormatting>
  <conditionalFormatting sqref="U59:U61">
    <cfRule type="cellIs" dxfId="5" priority="40" stopIfTrue="1" operator="notEqual">
      <formula>0</formula>
    </cfRule>
  </conditionalFormatting>
  <conditionalFormatting sqref="U63">
    <cfRule type="cellIs" dxfId="4" priority="59" stopIfTrue="1" operator="notEqual">
      <formula>0</formula>
    </cfRule>
  </conditionalFormatting>
  <conditionalFormatting sqref="U64:U72">
    <cfRule type="cellIs" dxfId="3" priority="62" stopIfTrue="1" operator="notEqual">
      <formula>0</formula>
    </cfRule>
  </conditionalFormatting>
  <conditionalFormatting sqref="V54">
    <cfRule type="cellIs" dxfId="2" priority="16" stopIfTrue="1" operator="notEqual">
      <formula>0</formula>
    </cfRule>
  </conditionalFormatting>
  <conditionalFormatting sqref="V58">
    <cfRule type="cellIs" dxfId="1" priority="38" stopIfTrue="1" operator="notEqual">
      <formula>0</formula>
    </cfRule>
  </conditionalFormatting>
  <conditionalFormatting sqref="W66:W67">
    <cfRule type="cellIs" dxfId="0" priority="162" stopIfTrue="1" operator="notEqual">
      <formula>0</formula>
    </cfRule>
  </conditionalFormatting>
  <printOptions horizontalCentered="1" verticalCentered="1"/>
  <pageMargins left="0.39370078740157483" right="0.39000000000000007" top="0.31" bottom="0.31" header="0" footer="0"/>
  <pageSetup paperSize="9" scale="66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Boards(2425)</vt:lpstr>
      <vt:lpstr>Accesories(2425)</vt:lpstr>
      <vt:lpstr>'Accesories(2425)'!Print_Area</vt:lpstr>
      <vt:lpstr>'Boards(2425)'!Print_Area</vt:lpstr>
      <vt:lpstr>'Boards(2425)'!Print_Titles</vt:lpstr>
    </vt:vector>
  </TitlesOfParts>
  <Company>MISTY CREATIVE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Takekawa</dc:creator>
  <cp:lastModifiedBy>廉 武川</cp:lastModifiedBy>
  <cp:lastPrinted>2024-01-23T09:03:43Z</cp:lastPrinted>
  <dcterms:created xsi:type="dcterms:W3CDTF">2011-02-12T06:13:23Z</dcterms:created>
  <dcterms:modified xsi:type="dcterms:W3CDTF">2024-02-15T00:40:22Z</dcterms:modified>
</cp:coreProperties>
</file>